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1\MD\Аппарат\МО поселения Талинка\Проекты и РЕШЕНИЯ СОВЕТА ПОСЕЛЕНИЯ\РЕШЕНИЯ СОВЕТА 2019 год\Изменения в бюджет от 29.08.2019г\"/>
    </mc:Choice>
  </mc:AlternateContent>
  <bookViews>
    <workbookView xWindow="0" yWindow="60" windowWidth="22980" windowHeight="7956"/>
  </bookViews>
  <sheets>
    <sheet name="приложение №1 ИстФДеф2019г." sheetId="8" r:id="rId1"/>
    <sheet name="ПРИЛОЖЕНИЕ 2 (№3 доходы 2019г.)" sheetId="2" r:id="rId2"/>
    <sheet name="приложение 3 (№7 2019г.)" sheetId="3" r:id="rId3"/>
    <sheet name="приложение 4 (№9 2019г.)" sheetId="4" r:id="rId4"/>
    <sheet name="приложение 5 (№11 2019г.)" sheetId="5" r:id="rId5"/>
    <sheet name="приложение 6 (№13 2019г.)" sheetId="6" r:id="rId6"/>
    <sheet name="приложение 7 (№15 2019г.)" sheetId="7" r:id="rId7"/>
  </sheets>
  <externalReferences>
    <externalReference r:id="rId8"/>
    <externalReference r:id="rId9"/>
    <externalReference r:id="rId10"/>
  </externalReferences>
  <definedNames>
    <definedName name="Excel_BuiltIn_Print_Area_1" localSheetId="0">'приложение №1 ИстФДеф2019г.'!#REF!</definedName>
    <definedName name="Excel_BuiltIn_Print_Area_1">#REF!</definedName>
    <definedName name="Excel_BuiltIn_Print_Area_10" localSheetId="2">'[1]приложение 10'!#REF!</definedName>
    <definedName name="Excel_BuiltIn_Print_Area_10" localSheetId="3">'[1]приложение 10'!#REF!</definedName>
    <definedName name="Excel_BuiltIn_Print_Area_10" localSheetId="4">'[1]приложение 10'!#REF!</definedName>
    <definedName name="Excel_BuiltIn_Print_Area_10" localSheetId="5">'[1]приложение 10'!#REF!</definedName>
    <definedName name="Excel_BuiltIn_Print_Area_10" localSheetId="6">'[1]приложение 10'!#REF!</definedName>
    <definedName name="Excel_BuiltIn_Print_Area_10" localSheetId="0">#REF!</definedName>
    <definedName name="Excel_BuiltIn_Print_Area_10">#REF!</definedName>
    <definedName name="Excel_BuiltIn_Print_Area_7" localSheetId="2">'приложение 3 (№7 2019г.)'!#REF!</definedName>
    <definedName name="Excel_BuiltIn_Print_Area_7" localSheetId="3">'приложение 4 (№9 2019г.)'!#REF!</definedName>
    <definedName name="Excel_BuiltIn_Print_Area_7" localSheetId="4">'[1]приложение 8'!#REF!</definedName>
    <definedName name="Excel_BuiltIn_Print_Area_7" localSheetId="5">'приложение 6 (№13 2019г.)'!#REF!</definedName>
    <definedName name="Excel_BuiltIn_Print_Area_7" localSheetId="6">'[1]приложение 8'!#REF!</definedName>
    <definedName name="Excel_BuiltIn_Print_Area_7" localSheetId="0">'[2]приложение9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Titles" localSheetId="1">'ПРИЛОЖЕНИЕ 2 (№3 доходы 2019г.)'!$8:$10</definedName>
    <definedName name="_xlnm.Print_Titles" localSheetId="2">'приложение 3 (№7 2019г.)'!$12:$13</definedName>
    <definedName name="_xlnm.Print_Titles" localSheetId="3">'приложение 4 (№9 2019г.)'!$11:$12</definedName>
    <definedName name="_xlnm.Print_Titles" localSheetId="5">'приложение 6 (№13 2019г.)'!$8:$9</definedName>
    <definedName name="_xlnm.Print_Area" localSheetId="1">'ПРИЛОЖЕНИЕ 2 (№3 доходы 2019г.)'!$A$7:$C$56</definedName>
    <definedName name="_xlnm.Print_Area" localSheetId="2">'приложение 3 (№7 2019г.)'!$A$11:$I$301</definedName>
    <definedName name="_xlnm.Print_Area" localSheetId="3">'приложение 4 (№9 2019г.)'!$A$10:$I$213</definedName>
    <definedName name="_xlnm.Print_Area" localSheetId="4">'приложение 5 (№11 2019г.)'!$A$7:$D$44</definedName>
    <definedName name="_xlnm.Print_Area" localSheetId="5">'приложение 6 (№13 2019г.)'!$A$6:$I$313</definedName>
    <definedName name="_xlnm.Print_Area" localSheetId="6">'приложение 7 (№15 2019г.)'!$A$8:$G$23</definedName>
    <definedName name="_xlnm.Print_Area" localSheetId="0">'приложение №1 ИстФДеф2019г.'!$A$6:$C$16</definedName>
  </definedNames>
  <calcPr calcId="162913"/>
</workbook>
</file>

<file path=xl/calcChain.xml><?xml version="1.0" encoding="utf-8"?>
<calcChain xmlns="http://schemas.openxmlformats.org/spreadsheetml/2006/main">
  <c r="G60" i="6" l="1"/>
  <c r="G59" i="6" s="1"/>
  <c r="I59" i="6"/>
  <c r="H59" i="6"/>
  <c r="G201" i="6"/>
  <c r="H201" i="6" s="1"/>
  <c r="H200" i="6" s="1"/>
  <c r="H199" i="6" s="1"/>
  <c r="H198" i="6" s="1"/>
  <c r="I200" i="6"/>
  <c r="I199" i="6" s="1"/>
  <c r="I198" i="6" s="1"/>
  <c r="I197" i="6" s="1"/>
  <c r="G200" i="6" l="1"/>
  <c r="G199" i="6" s="1"/>
  <c r="G198" i="6" s="1"/>
  <c r="G197" i="6" s="1"/>
  <c r="G27" i="7"/>
  <c r="G152" i="4"/>
  <c r="G151" i="4" s="1"/>
  <c r="I153" i="4"/>
  <c r="H153" i="4"/>
  <c r="G154" i="4"/>
  <c r="G153" i="4" s="1"/>
  <c r="H154" i="4"/>
  <c r="I154" i="4"/>
  <c r="G162" i="4"/>
  <c r="G82" i="4"/>
  <c r="G78" i="4"/>
  <c r="I54" i="4"/>
  <c r="I53" i="4" s="1"/>
  <c r="I52" i="4" s="1"/>
  <c r="H54" i="4"/>
  <c r="H53" i="4" s="1"/>
  <c r="H52" i="4" s="1"/>
  <c r="G53" i="4"/>
  <c r="G52" i="4" s="1"/>
  <c r="G188" i="3"/>
  <c r="G187" i="3" s="1"/>
  <c r="G186" i="3" s="1"/>
  <c r="G185" i="3" s="1"/>
  <c r="I187" i="3"/>
  <c r="H187" i="3"/>
  <c r="I185" i="3"/>
  <c r="H185" i="3"/>
  <c r="H190" i="3"/>
  <c r="I190" i="3"/>
  <c r="H193" i="3"/>
  <c r="H192" i="3" s="1"/>
  <c r="I193" i="3"/>
  <c r="I192" i="3" s="1"/>
  <c r="G194" i="3"/>
  <c r="G193" i="3" s="1"/>
  <c r="G192" i="3" s="1"/>
  <c r="G262" i="6" l="1"/>
  <c r="H262" i="6" s="1"/>
  <c r="H261" i="6" s="1"/>
  <c r="H260" i="6" s="1"/>
  <c r="H259" i="6" s="1"/>
  <c r="H258" i="6" s="1"/>
  <c r="I261" i="6"/>
  <c r="I258" i="6"/>
  <c r="G201" i="4"/>
  <c r="G174" i="4"/>
  <c r="G173" i="4" s="1"/>
  <c r="I174" i="4"/>
  <c r="H174" i="4"/>
  <c r="I173" i="4"/>
  <c r="H173" i="4"/>
  <c r="I64" i="4"/>
  <c r="H64" i="4"/>
  <c r="G64" i="4"/>
  <c r="G63" i="4" s="1"/>
  <c r="I63" i="4"/>
  <c r="H63" i="4"/>
  <c r="G260" i="6" l="1"/>
  <c r="G259" i="6" s="1"/>
  <c r="G261" i="6"/>
  <c r="G183" i="6"/>
  <c r="G182" i="6" s="1"/>
  <c r="I182" i="6"/>
  <c r="H182" i="6"/>
  <c r="G178" i="3"/>
  <c r="G147" i="3"/>
  <c r="C12" i="2"/>
  <c r="G258" i="6" l="1"/>
  <c r="G26" i="7"/>
  <c r="G207" i="6"/>
  <c r="H207" i="6" s="1"/>
  <c r="G211" i="6"/>
  <c r="G210" i="6" s="1"/>
  <c r="I209" i="6"/>
  <c r="I206" i="6"/>
  <c r="I205" i="6" s="1"/>
  <c r="I204" i="6" s="1"/>
  <c r="I203" i="6" s="1"/>
  <c r="I202" i="6" s="1"/>
  <c r="G57" i="4"/>
  <c r="G56" i="4" s="1"/>
  <c r="G55" i="4" s="1"/>
  <c r="I57" i="4"/>
  <c r="H57" i="4"/>
  <c r="I56" i="4"/>
  <c r="I55" i="4" s="1"/>
  <c r="H56" i="4"/>
  <c r="H55" i="4" s="1"/>
  <c r="G234" i="6"/>
  <c r="I213" i="3"/>
  <c r="H213" i="3"/>
  <c r="G213" i="3"/>
  <c r="G212" i="3" s="1"/>
  <c r="I212" i="3"/>
  <c r="H212" i="3"/>
  <c r="G231" i="6"/>
  <c r="G230" i="6" s="1"/>
  <c r="G229" i="6" s="1"/>
  <c r="G51" i="4"/>
  <c r="G50" i="4" s="1"/>
  <c r="G49" i="4" s="1"/>
  <c r="G48" i="4" s="1"/>
  <c r="G47" i="4" s="1"/>
  <c r="I51" i="4"/>
  <c r="I50" i="4" s="1"/>
  <c r="H51" i="4"/>
  <c r="H50" i="4"/>
  <c r="H49" i="4" s="1"/>
  <c r="H48" i="4" s="1"/>
  <c r="I210" i="3"/>
  <c r="H210" i="3"/>
  <c r="G210" i="3"/>
  <c r="G209" i="3" s="1"/>
  <c r="I209" i="3"/>
  <c r="H209" i="3"/>
  <c r="H208" i="3" s="1"/>
  <c r="H207" i="3" s="1"/>
  <c r="H206" i="3" s="1"/>
  <c r="H205" i="3" s="1"/>
  <c r="I207" i="3"/>
  <c r="I206" i="3" s="1"/>
  <c r="I205" i="3" s="1"/>
  <c r="G291" i="6"/>
  <c r="G290" i="6" s="1"/>
  <c r="I290" i="6"/>
  <c r="H290" i="6"/>
  <c r="H289" i="6" s="1"/>
  <c r="H288" i="6" s="1"/>
  <c r="H287" i="6" s="1"/>
  <c r="H286" i="6" s="1"/>
  <c r="I287" i="6"/>
  <c r="I286" i="6" s="1"/>
  <c r="G312" i="6"/>
  <c r="G309" i="6"/>
  <c r="G308" i="6" s="1"/>
  <c r="G307" i="6"/>
  <c r="G306" i="6" s="1"/>
  <c r="G285" i="6"/>
  <c r="G284" i="6" s="1"/>
  <c r="G257" i="6"/>
  <c r="G256" i="6" s="1"/>
  <c r="G255" i="6" s="1"/>
  <c r="G254" i="6"/>
  <c r="G253" i="6" s="1"/>
  <c r="G252" i="6"/>
  <c r="G251" i="6" s="1"/>
  <c r="G250" i="6"/>
  <c r="G249" i="6" s="1"/>
  <c r="G245" i="6"/>
  <c r="H244" i="6" s="1"/>
  <c r="H243" i="6" s="1"/>
  <c r="G242" i="6"/>
  <c r="G187" i="6"/>
  <c r="G186" i="6" s="1"/>
  <c r="G185" i="6" s="1"/>
  <c r="G184" i="6" s="1"/>
  <c r="I186" i="6"/>
  <c r="I185" i="6" s="1"/>
  <c r="I184" i="6" s="1"/>
  <c r="H186" i="6"/>
  <c r="H185" i="6" s="1"/>
  <c r="H184" i="6" s="1"/>
  <c r="H189" i="6"/>
  <c r="I189" i="6"/>
  <c r="G191" i="6"/>
  <c r="G190" i="6" s="1"/>
  <c r="G189" i="6" s="1"/>
  <c r="H191" i="6"/>
  <c r="I191" i="6"/>
  <c r="G216" i="6"/>
  <c r="G176" i="6"/>
  <c r="G175" i="6" s="1"/>
  <c r="G172" i="6"/>
  <c r="H171" i="6" s="1"/>
  <c r="G169" i="6"/>
  <c r="H169" i="6" s="1"/>
  <c r="H168" i="6" s="1"/>
  <c r="H167" i="6" s="1"/>
  <c r="G155" i="6"/>
  <c r="G154" i="6" s="1"/>
  <c r="G107" i="6"/>
  <c r="G106" i="6" s="1"/>
  <c r="G105" i="6" s="1"/>
  <c r="G99" i="6"/>
  <c r="H99" i="6" s="1"/>
  <c r="H98" i="6" s="1"/>
  <c r="G90" i="6"/>
  <c r="G89" i="6" s="1"/>
  <c r="G88" i="6" s="1"/>
  <c r="G87" i="6"/>
  <c r="I87" i="6" s="1"/>
  <c r="I86" i="6" s="1"/>
  <c r="I85" i="6" s="1"/>
  <c r="I84" i="6" s="1"/>
  <c r="G86" i="6"/>
  <c r="G79" i="6"/>
  <c r="G70" i="6"/>
  <c r="I70" i="6" s="1"/>
  <c r="I69" i="6" s="1"/>
  <c r="G63" i="6"/>
  <c r="G149" i="6"/>
  <c r="G148" i="6" s="1"/>
  <c r="G147" i="6" s="1"/>
  <c r="G146" i="6" s="1"/>
  <c r="G145" i="6" s="1"/>
  <c r="G144" i="6" s="1"/>
  <c r="G143" i="6"/>
  <c r="G142" i="6" s="1"/>
  <c r="G132" i="6"/>
  <c r="G131" i="6" s="1"/>
  <c r="G130" i="6" s="1"/>
  <c r="G129" i="6" s="1"/>
  <c r="G128" i="6"/>
  <c r="G127" i="6" s="1"/>
  <c r="G126" i="6" s="1"/>
  <c r="G125" i="6"/>
  <c r="H125" i="6" s="1"/>
  <c r="H124" i="6" s="1"/>
  <c r="H123" i="6" s="1"/>
  <c r="H122" i="6" s="1"/>
  <c r="H121" i="6" s="1"/>
  <c r="H120" i="6" s="1"/>
  <c r="H119" i="6" s="1"/>
  <c r="G118" i="6"/>
  <c r="G115" i="6"/>
  <c r="G81" i="6"/>
  <c r="G80" i="6" s="1"/>
  <c r="G58" i="6"/>
  <c r="G57" i="6" s="1"/>
  <c r="G56" i="6"/>
  <c r="G55" i="6" s="1"/>
  <c r="G53" i="6"/>
  <c r="G50" i="6"/>
  <c r="G49" i="6" s="1"/>
  <c r="G37" i="6"/>
  <c r="G25" i="6"/>
  <c r="G24" i="6" s="1"/>
  <c r="G23" i="6" s="1"/>
  <c r="G19" i="6"/>
  <c r="G18" i="6" s="1"/>
  <c r="G17" i="6" s="1"/>
  <c r="G16" i="6"/>
  <c r="G15" i="6" s="1"/>
  <c r="G14" i="6" s="1"/>
  <c r="G13" i="6" s="1"/>
  <c r="G12" i="6" s="1"/>
  <c r="G141" i="4"/>
  <c r="G140" i="4" s="1"/>
  <c r="G166" i="4"/>
  <c r="G165" i="4" s="1"/>
  <c r="G164" i="4" s="1"/>
  <c r="G163" i="4" s="1"/>
  <c r="G205" i="4"/>
  <c r="I249" i="3"/>
  <c r="H249" i="3"/>
  <c r="G249" i="3"/>
  <c r="I247" i="3"/>
  <c r="H247" i="3"/>
  <c r="H246" i="3" s="1"/>
  <c r="I246" i="3"/>
  <c r="I252" i="3"/>
  <c r="I251" i="3" s="1"/>
  <c r="G256" i="3"/>
  <c r="G255" i="3" s="1"/>
  <c r="G254" i="3" s="1"/>
  <c r="G253" i="3" s="1"/>
  <c r="H256" i="3"/>
  <c r="H255" i="3" s="1"/>
  <c r="H254" i="3" s="1"/>
  <c r="H253" i="3" s="1"/>
  <c r="I256" i="3"/>
  <c r="I255" i="3" s="1"/>
  <c r="I254" i="3" s="1"/>
  <c r="I205" i="4"/>
  <c r="H205" i="4"/>
  <c r="H204" i="4" s="1"/>
  <c r="H203" i="4" s="1"/>
  <c r="I204" i="4"/>
  <c r="I203" i="4" s="1"/>
  <c r="G158" i="4"/>
  <c r="G159" i="4"/>
  <c r="G81" i="4"/>
  <c r="G80" i="4" s="1"/>
  <c r="G79" i="4" s="1"/>
  <c r="I81" i="4"/>
  <c r="H81" i="4"/>
  <c r="I80" i="4"/>
  <c r="H80" i="4"/>
  <c r="H83" i="4"/>
  <c r="I83" i="4"/>
  <c r="H85" i="4"/>
  <c r="H84" i="4" s="1"/>
  <c r="I85" i="4"/>
  <c r="I84" i="4" s="1"/>
  <c r="G212" i="4"/>
  <c r="G211" i="4" s="1"/>
  <c r="G198" i="4"/>
  <c r="G195" i="4"/>
  <c r="G194" i="4" s="1"/>
  <c r="G193" i="4"/>
  <c r="G192" i="4" s="1"/>
  <c r="G189" i="4"/>
  <c r="G188" i="4" s="1"/>
  <c r="G187" i="4" s="1"/>
  <c r="G186" i="4" s="1"/>
  <c r="G185" i="4"/>
  <c r="G184" i="4" s="1"/>
  <c r="G183" i="4" s="1"/>
  <c r="G182" i="4"/>
  <c r="G181" i="4" s="1"/>
  <c r="G180" i="4"/>
  <c r="G178" i="4"/>
  <c r="G177" i="4" s="1"/>
  <c r="G170" i="4"/>
  <c r="G169" i="4" s="1"/>
  <c r="G161" i="4"/>
  <c r="G160" i="4" s="1"/>
  <c r="G150" i="4"/>
  <c r="G149" i="4" s="1"/>
  <c r="G148" i="4" s="1"/>
  <c r="G147" i="4"/>
  <c r="G146" i="4" s="1"/>
  <c r="G145" i="4" s="1"/>
  <c r="G144" i="4"/>
  <c r="G14" i="4" s="1"/>
  <c r="G138" i="4"/>
  <c r="G137" i="4" s="1"/>
  <c r="G136" i="4" s="1"/>
  <c r="G135" i="4"/>
  <c r="G134" i="4" s="1"/>
  <c r="G133" i="4" s="1"/>
  <c r="G132" i="4"/>
  <c r="G200" i="4"/>
  <c r="G199" i="4" s="1"/>
  <c r="G111" i="3"/>
  <c r="G106" i="4" s="1"/>
  <c r="G105" i="4" s="1"/>
  <c r="G104" i="4" s="1"/>
  <c r="G102" i="4"/>
  <c r="G101" i="4" s="1"/>
  <c r="G100" i="4" s="1"/>
  <c r="G91" i="4"/>
  <c r="G90" i="4" s="1"/>
  <c r="G89" i="4" s="1"/>
  <c r="G94" i="4"/>
  <c r="G93" i="4" s="1"/>
  <c r="G92" i="4" s="1"/>
  <c r="G77" i="4"/>
  <c r="G73" i="4"/>
  <c r="G72" i="4" s="1"/>
  <c r="G71" i="4" s="1"/>
  <c r="G70" i="4"/>
  <c r="G69" i="4" s="1"/>
  <c r="G68" i="4" s="1"/>
  <c r="A65" i="4"/>
  <c r="G124" i="4"/>
  <c r="G123" i="4" s="1"/>
  <c r="G122" i="4" s="1"/>
  <c r="G127" i="4"/>
  <c r="G126" i="4" s="1"/>
  <c r="G125" i="4" s="1"/>
  <c r="G118" i="4"/>
  <c r="G117" i="4" s="1"/>
  <c r="G116" i="4" s="1"/>
  <c r="G115" i="4" s="1"/>
  <c r="G114" i="4" s="1"/>
  <c r="G62" i="4"/>
  <c r="G61" i="4" s="1"/>
  <c r="G60" i="4" s="1"/>
  <c r="G33" i="4"/>
  <c r="G32" i="4" s="1"/>
  <c r="G31" i="4" s="1"/>
  <c r="G27" i="4"/>
  <c r="G26" i="4" s="1"/>
  <c r="G25" i="4" s="1"/>
  <c r="D41" i="5"/>
  <c r="I278" i="3"/>
  <c r="I277" i="3" s="1"/>
  <c r="H278" i="3"/>
  <c r="H277" i="3" s="1"/>
  <c r="G278" i="3"/>
  <c r="G277" i="3" s="1"/>
  <c r="G276" i="3" s="1"/>
  <c r="G275" i="3" s="1"/>
  <c r="G274" i="3" s="1"/>
  <c r="H276" i="3"/>
  <c r="H275" i="3" s="1"/>
  <c r="H274" i="3" s="1"/>
  <c r="I275" i="3"/>
  <c r="I274" i="3" s="1"/>
  <c r="G105" i="3"/>
  <c r="H105" i="3"/>
  <c r="I105" i="3"/>
  <c r="J60" i="8"/>
  <c r="J59" i="8" s="1"/>
  <c r="C11" i="8"/>
  <c r="C47" i="2"/>
  <c r="C39" i="2"/>
  <c r="C16" i="2"/>
  <c r="E11" i="7"/>
  <c r="E12" i="7" s="1"/>
  <c r="E57" i="7"/>
  <c r="E56" i="7" s="1"/>
  <c r="E55" i="7" s="1"/>
  <c r="D11" i="7"/>
  <c r="C11" i="7"/>
  <c r="G311" i="6"/>
  <c r="G310" i="6" s="1"/>
  <c r="I310" i="6"/>
  <c r="H310" i="6"/>
  <c r="I308" i="6"/>
  <c r="I301" i="6" s="1"/>
  <c r="H308" i="6"/>
  <c r="I306" i="6"/>
  <c r="I305" i="6" s="1"/>
  <c r="I298" i="6" s="1"/>
  <c r="H306" i="6"/>
  <c r="H305" i="6"/>
  <c r="G302" i="6"/>
  <c r="H302" i="6" s="1"/>
  <c r="H301" i="6" s="1"/>
  <c r="H300" i="6" s="1"/>
  <c r="G299" i="6"/>
  <c r="G298" i="6" s="1"/>
  <c r="H298" i="6"/>
  <c r="H297" i="6"/>
  <c r="I296" i="6"/>
  <c r="I294" i="6"/>
  <c r="I293" i="6" s="1"/>
  <c r="I292" i="6" s="1"/>
  <c r="I284" i="6"/>
  <c r="H284" i="6"/>
  <c r="H283" i="6" s="1"/>
  <c r="H282" i="6" s="1"/>
  <c r="H281" i="6" s="1"/>
  <c r="H280" i="6" s="1"/>
  <c r="H279" i="6" s="1"/>
  <c r="I281" i="6"/>
  <c r="I280" i="6" s="1"/>
  <c r="I279" i="6" s="1"/>
  <c r="G277" i="6"/>
  <c r="G276" i="6" s="1"/>
  <c r="G275" i="6" s="1"/>
  <c r="I277" i="6"/>
  <c r="H277" i="6"/>
  <c r="H276" i="6" s="1"/>
  <c r="H275" i="6" s="1"/>
  <c r="H270" i="6" s="1"/>
  <c r="I276" i="6"/>
  <c r="I275" i="6" s="1"/>
  <c r="G274" i="6"/>
  <c r="G273" i="6" s="1"/>
  <c r="G272" i="6" s="1"/>
  <c r="G271" i="6" s="1"/>
  <c r="I273" i="6"/>
  <c r="I272" i="6" s="1"/>
  <c r="I271" i="6" s="1"/>
  <c r="H273" i="6"/>
  <c r="H272" i="6" s="1"/>
  <c r="H271" i="6" s="1"/>
  <c r="G269" i="6"/>
  <c r="G268" i="6" s="1"/>
  <c r="G267" i="6" s="1"/>
  <c r="G266" i="6" s="1"/>
  <c r="G265" i="6" s="1"/>
  <c r="I268" i="6"/>
  <c r="H268" i="6"/>
  <c r="I267" i="6"/>
  <c r="I266" i="6" s="1"/>
  <c r="H267" i="6"/>
  <c r="H266" i="6" s="1"/>
  <c r="H265" i="6" s="1"/>
  <c r="H264" i="6" s="1"/>
  <c r="H263" i="6" s="1"/>
  <c r="I264" i="6"/>
  <c r="I263" i="6" s="1"/>
  <c r="I256" i="6"/>
  <c r="H256" i="6"/>
  <c r="I253" i="6"/>
  <c r="H253" i="6"/>
  <c r="I251" i="6"/>
  <c r="H251" i="6"/>
  <c r="I249" i="6"/>
  <c r="H249" i="6"/>
  <c r="I247" i="6"/>
  <c r="H247" i="6"/>
  <c r="H246" i="6" s="1"/>
  <c r="I246" i="6"/>
  <c r="I244" i="6"/>
  <c r="I243" i="6" s="1"/>
  <c r="H242" i="6"/>
  <c r="H241" i="6" s="1"/>
  <c r="H240" i="6" s="1"/>
  <c r="H239" i="6" s="1"/>
  <c r="H238" i="6" s="1"/>
  <c r="H237" i="6" s="1"/>
  <c r="H236" i="6" s="1"/>
  <c r="I241" i="6"/>
  <c r="I240" i="6" s="1"/>
  <c r="I239" i="6" s="1"/>
  <c r="I237" i="6"/>
  <c r="I236" i="6" s="1"/>
  <c r="I235" i="6" s="1"/>
  <c r="I223" i="6"/>
  <c r="I222" i="6" s="1"/>
  <c r="I221" i="6" s="1"/>
  <c r="H223" i="6"/>
  <c r="G223" i="6"/>
  <c r="G222" i="6" s="1"/>
  <c r="H222" i="6"/>
  <c r="H221" i="6" s="1"/>
  <c r="H220" i="6" s="1"/>
  <c r="H219" i="6" s="1"/>
  <c r="H218" i="6" s="1"/>
  <c r="H217" i="6" s="1"/>
  <c r="I219" i="6"/>
  <c r="I218" i="6" s="1"/>
  <c r="I217" i="6" s="1"/>
  <c r="G215" i="6"/>
  <c r="G214" i="6" s="1"/>
  <c r="G213" i="6" s="1"/>
  <c r="G212" i="6" s="1"/>
  <c r="I215" i="6"/>
  <c r="H215" i="6"/>
  <c r="I212" i="6"/>
  <c r="H212" i="6"/>
  <c r="H196" i="6"/>
  <c r="H195" i="6" s="1"/>
  <c r="H194" i="6" s="1"/>
  <c r="H193" i="6" s="1"/>
  <c r="I195" i="6"/>
  <c r="G195" i="6"/>
  <c r="G194" i="6"/>
  <c r="G193" i="6" s="1"/>
  <c r="I193" i="6"/>
  <c r="G180" i="6"/>
  <c r="I179" i="6"/>
  <c r="H179" i="6"/>
  <c r="G179" i="6"/>
  <c r="G178" i="6" s="1"/>
  <c r="G177" i="6" s="1"/>
  <c r="I178" i="6"/>
  <c r="H178" i="6"/>
  <c r="H177" i="6" s="1"/>
  <c r="I177" i="6"/>
  <c r="I175" i="6"/>
  <c r="I174" i="6" s="1"/>
  <c r="I173" i="6" s="1"/>
  <c r="H175" i="6"/>
  <c r="H174" i="6" s="1"/>
  <c r="H173" i="6" s="1"/>
  <c r="I171" i="6"/>
  <c r="I170" i="6" s="1"/>
  <c r="I168" i="6"/>
  <c r="I167" i="6" s="1"/>
  <c r="I166" i="6" s="1"/>
  <c r="I165" i="6" s="1"/>
  <c r="I164" i="6" s="1"/>
  <c r="I163" i="6" s="1"/>
  <c r="G162" i="6"/>
  <c r="G161" i="6" s="1"/>
  <c r="I161" i="6"/>
  <c r="H161" i="6"/>
  <c r="I159" i="6"/>
  <c r="H159" i="6"/>
  <c r="G159" i="6"/>
  <c r="I157" i="6"/>
  <c r="H157" i="6"/>
  <c r="G157" i="6"/>
  <c r="I154" i="6"/>
  <c r="I153" i="6" s="1"/>
  <c r="H154" i="6"/>
  <c r="H153" i="6"/>
  <c r="H152" i="6" s="1"/>
  <c r="H151" i="6" s="1"/>
  <c r="I151" i="6"/>
  <c r="H148" i="6"/>
  <c r="H147" i="6" s="1"/>
  <c r="H146" i="6" s="1"/>
  <c r="H145" i="6" s="1"/>
  <c r="H144" i="6" s="1"/>
  <c r="I147" i="6"/>
  <c r="I146" i="6"/>
  <c r="I142" i="6"/>
  <c r="I141" i="6" s="1"/>
  <c r="I140" i="6" s="1"/>
  <c r="I139" i="6" s="1"/>
  <c r="I138" i="6" s="1"/>
  <c r="H142" i="6"/>
  <c r="H141" i="6"/>
  <c r="H140" i="6" s="1"/>
  <c r="H139" i="6" s="1"/>
  <c r="H138" i="6" s="1"/>
  <c r="I136" i="6"/>
  <c r="I135" i="6" s="1"/>
  <c r="I134" i="6" s="1"/>
  <c r="I133" i="6" s="1"/>
  <c r="H136" i="6"/>
  <c r="H135" i="6" s="1"/>
  <c r="H134" i="6" s="1"/>
  <c r="H133" i="6" s="1"/>
  <c r="G136" i="6"/>
  <c r="G135" i="6" s="1"/>
  <c r="G134" i="6" s="1"/>
  <c r="G133" i="6" s="1"/>
  <c r="I131" i="6"/>
  <c r="H131" i="6"/>
  <c r="H130" i="6" s="1"/>
  <c r="H129" i="6" s="1"/>
  <c r="I125" i="6"/>
  <c r="I124" i="6" s="1"/>
  <c r="I123" i="6" s="1"/>
  <c r="I122" i="6"/>
  <c r="I121" i="6" s="1"/>
  <c r="I120" i="6" s="1"/>
  <c r="I119" i="6" s="1"/>
  <c r="I117" i="6"/>
  <c r="I116" i="6" s="1"/>
  <c r="H117" i="6"/>
  <c r="H116" i="6" s="1"/>
  <c r="G117" i="6"/>
  <c r="G116" i="6" s="1"/>
  <c r="H115" i="6"/>
  <c r="H114" i="6" s="1"/>
  <c r="H113" i="6" s="1"/>
  <c r="H112" i="6" s="1"/>
  <c r="H111" i="6" s="1"/>
  <c r="H110" i="6" s="1"/>
  <c r="I114" i="6"/>
  <c r="G114" i="6"/>
  <c r="G113" i="6" s="1"/>
  <c r="G21" i="7" s="1"/>
  <c r="I113" i="6"/>
  <c r="I112" i="6" s="1"/>
  <c r="I111" i="6" s="1"/>
  <c r="I110" i="6" s="1"/>
  <c r="I109" i="6" s="1"/>
  <c r="I106" i="6"/>
  <c r="I105" i="6" s="1"/>
  <c r="H106" i="6"/>
  <c r="H105" i="6" s="1"/>
  <c r="G104" i="6"/>
  <c r="H104" i="6" s="1"/>
  <c r="H103" i="6" s="1"/>
  <c r="I103" i="6"/>
  <c r="H102" i="6"/>
  <c r="I101" i="6"/>
  <c r="H101" i="6"/>
  <c r="G101" i="6"/>
  <c r="I98" i="6"/>
  <c r="I94" i="6" s="1"/>
  <c r="H97" i="6"/>
  <c r="H96" i="6" s="1"/>
  <c r="I96" i="6"/>
  <c r="G96" i="6"/>
  <c r="I93" i="6"/>
  <c r="I92" i="6" s="1"/>
  <c r="I89" i="6"/>
  <c r="I88" i="6" s="1"/>
  <c r="I83" i="6" s="1"/>
  <c r="I82" i="6" s="1"/>
  <c r="H89" i="6"/>
  <c r="H88" i="6"/>
  <c r="H83" i="6" s="1"/>
  <c r="H82" i="6" s="1"/>
  <c r="H87" i="6"/>
  <c r="H86" i="6" s="1"/>
  <c r="H85" i="6" s="1"/>
  <c r="H84" i="6" s="1"/>
  <c r="I72" i="6"/>
  <c r="H72" i="6"/>
  <c r="I71" i="6"/>
  <c r="H71" i="6"/>
  <c r="G71" i="6"/>
  <c r="G62" i="6"/>
  <c r="G61" i="6" s="1"/>
  <c r="I62" i="6"/>
  <c r="H62" i="6"/>
  <c r="I57" i="6"/>
  <c r="H57" i="6"/>
  <c r="I55" i="6"/>
  <c r="I54" i="6" s="1"/>
  <c r="H55" i="6"/>
  <c r="G52" i="6"/>
  <c r="I51" i="6"/>
  <c r="H51" i="6"/>
  <c r="I49" i="6"/>
  <c r="H49" i="6"/>
  <c r="I48" i="6"/>
  <c r="I47" i="6" s="1"/>
  <c r="G45" i="6"/>
  <c r="G44" i="6" s="1"/>
  <c r="I44" i="6"/>
  <c r="H44" i="6"/>
  <c r="G43" i="6"/>
  <c r="H43" i="6" s="1"/>
  <c r="H42" i="6" s="1"/>
  <c r="I42" i="6"/>
  <c r="G42" i="6"/>
  <c r="G36" i="6"/>
  <c r="G35" i="6" s="1"/>
  <c r="G34" i="6" s="1"/>
  <c r="G33" i="6" s="1"/>
  <c r="G32" i="6" s="1"/>
  <c r="I36" i="6"/>
  <c r="I34" i="6" s="1"/>
  <c r="I33" i="6" s="1"/>
  <c r="I32" i="6" s="1"/>
  <c r="H36" i="6"/>
  <c r="H35" i="6" s="1"/>
  <c r="G31" i="6"/>
  <c r="G30" i="6" s="1"/>
  <c r="G29" i="6" s="1"/>
  <c r="G28" i="6" s="1"/>
  <c r="G27" i="6" s="1"/>
  <c r="G26" i="6" s="1"/>
  <c r="I30" i="6"/>
  <c r="I29" i="6" s="1"/>
  <c r="H30" i="6"/>
  <c r="H29" i="6" s="1"/>
  <c r="I28" i="6"/>
  <c r="I27" i="6" s="1"/>
  <c r="I26" i="6" s="1"/>
  <c r="H28" i="6"/>
  <c r="H27" i="6" s="1"/>
  <c r="H26" i="6" s="1"/>
  <c r="I24" i="6"/>
  <c r="I23" i="6" s="1"/>
  <c r="H24" i="6"/>
  <c r="H23" i="6" s="1"/>
  <c r="I21" i="6"/>
  <c r="I20" i="6" s="1"/>
  <c r="H21" i="6"/>
  <c r="H20" i="6" s="1"/>
  <c r="I17" i="6"/>
  <c r="H17" i="6"/>
  <c r="I12" i="6"/>
  <c r="H12" i="6"/>
  <c r="I11" i="6"/>
  <c r="H11" i="6"/>
  <c r="H66" i="5"/>
  <c r="E66" i="5"/>
  <c r="H65" i="5"/>
  <c r="E65" i="5"/>
  <c r="E64" i="5" s="1"/>
  <c r="A40" i="5"/>
  <c r="A39" i="5"/>
  <c r="D38" i="5"/>
  <c r="D32" i="5"/>
  <c r="I212" i="4"/>
  <c r="I211" i="4" s="1"/>
  <c r="I210" i="4" s="1"/>
  <c r="H212" i="4"/>
  <c r="H211" i="4"/>
  <c r="H210" i="4" s="1"/>
  <c r="H209" i="4"/>
  <c r="I208" i="4"/>
  <c r="I207" i="4" s="1"/>
  <c r="H208" i="4"/>
  <c r="G208" i="4"/>
  <c r="G207" i="4" s="1"/>
  <c r="H207" i="4"/>
  <c r="I201" i="4"/>
  <c r="I200" i="4" s="1"/>
  <c r="H201" i="4"/>
  <c r="H200" i="4"/>
  <c r="I198" i="4"/>
  <c r="I197" i="4" s="1"/>
  <c r="I196" i="4" s="1"/>
  <c r="H198" i="4"/>
  <c r="H197" i="4" s="1"/>
  <c r="H196" i="4" s="1"/>
  <c r="G197" i="4"/>
  <c r="G196" i="4" s="1"/>
  <c r="I195" i="4"/>
  <c r="I194" i="4" s="1"/>
  <c r="H195" i="4"/>
  <c r="H194" i="4" s="1"/>
  <c r="I193" i="4"/>
  <c r="I192" i="4" s="1"/>
  <c r="H193" i="4"/>
  <c r="H192" i="4"/>
  <c r="I185" i="4"/>
  <c r="I184" i="4" s="1"/>
  <c r="I183" i="4" s="1"/>
  <c r="H185" i="4"/>
  <c r="H184" i="4" s="1"/>
  <c r="H183" i="4" s="1"/>
  <c r="I182" i="4"/>
  <c r="I181" i="4" s="1"/>
  <c r="H182" i="4"/>
  <c r="H181" i="4" s="1"/>
  <c r="I180" i="4"/>
  <c r="I179" i="4" s="1"/>
  <c r="H180" i="4"/>
  <c r="H179" i="4" s="1"/>
  <c r="G179" i="4"/>
  <c r="I178" i="4"/>
  <c r="I177" i="4" s="1"/>
  <c r="H178" i="4"/>
  <c r="H177" i="4" s="1"/>
  <c r="I172" i="4"/>
  <c r="I171" i="4" s="1"/>
  <c r="H172" i="4"/>
  <c r="G172" i="4"/>
  <c r="G171" i="4" s="1"/>
  <c r="H171" i="4"/>
  <c r="I170" i="4"/>
  <c r="I169" i="4" s="1"/>
  <c r="H170" i="4"/>
  <c r="H169" i="4"/>
  <c r="I167" i="4"/>
  <c r="H167" i="4"/>
  <c r="I159" i="4"/>
  <c r="H159" i="4"/>
  <c r="H158" i="4" s="1"/>
  <c r="I158" i="4"/>
  <c r="I152" i="4"/>
  <c r="I151" i="4" s="1"/>
  <c r="H152" i="4"/>
  <c r="H151" i="4" s="1"/>
  <c r="I150" i="4"/>
  <c r="I149" i="4" s="1"/>
  <c r="I148" i="4" s="1"/>
  <c r="I146" i="4" s="1"/>
  <c r="H150" i="4"/>
  <c r="H149" i="4" s="1"/>
  <c r="I147" i="4"/>
  <c r="I145" i="4" s="1"/>
  <c r="H147" i="4"/>
  <c r="H145" i="4"/>
  <c r="I144" i="4"/>
  <c r="I142" i="4" s="1"/>
  <c r="H144" i="4"/>
  <c r="I143" i="4"/>
  <c r="H143" i="4"/>
  <c r="G143" i="4"/>
  <c r="H142" i="4"/>
  <c r="I141" i="4"/>
  <c r="I140" i="4" s="1"/>
  <c r="H141" i="4"/>
  <c r="H140" i="4" s="1"/>
  <c r="I135" i="4"/>
  <c r="I134" i="4" s="1"/>
  <c r="H135" i="4"/>
  <c r="H134" i="4" s="1"/>
  <c r="G131" i="4"/>
  <c r="G130" i="4" s="1"/>
  <c r="I129" i="4"/>
  <c r="H129" i="4"/>
  <c r="H114" i="4" s="1"/>
  <c r="I127" i="4"/>
  <c r="I126" i="4" s="1"/>
  <c r="H127" i="4"/>
  <c r="H126" i="4" s="1"/>
  <c r="I125" i="4"/>
  <c r="H125" i="4"/>
  <c r="I122" i="4"/>
  <c r="H122" i="4"/>
  <c r="I121" i="4"/>
  <c r="H121" i="4"/>
  <c r="I120" i="4"/>
  <c r="H120" i="4"/>
  <c r="I118" i="4"/>
  <c r="I117" i="4" s="1"/>
  <c r="H118" i="4"/>
  <c r="H117" i="4" s="1"/>
  <c r="I116" i="4"/>
  <c r="I115" i="4" s="1"/>
  <c r="H116" i="4"/>
  <c r="H115" i="4" s="1"/>
  <c r="I114" i="4"/>
  <c r="I113" i="4"/>
  <c r="I112" i="4" s="1"/>
  <c r="H113" i="4"/>
  <c r="H112" i="4" s="1"/>
  <c r="G113" i="4"/>
  <c r="G112" i="4" s="1"/>
  <c r="G111" i="4"/>
  <c r="G110" i="4" s="1"/>
  <c r="I109" i="4"/>
  <c r="I108" i="4" s="1"/>
  <c r="H109" i="4"/>
  <c r="H108" i="4"/>
  <c r="I106" i="4"/>
  <c r="I105" i="4" s="1"/>
  <c r="I104" i="4" s="1"/>
  <c r="H106" i="4"/>
  <c r="H105" i="4" s="1"/>
  <c r="H104" i="4" s="1"/>
  <c r="G103" i="4"/>
  <c r="I103" i="4"/>
  <c r="H103" i="4"/>
  <c r="I102" i="4"/>
  <c r="H102" i="4"/>
  <c r="H101" i="4" s="1"/>
  <c r="H100" i="4" s="1"/>
  <c r="I101" i="4"/>
  <c r="I100" i="4" s="1"/>
  <c r="I99" i="4"/>
  <c r="H99" i="4"/>
  <c r="H98" i="4" s="1"/>
  <c r="H97" i="4" s="1"/>
  <c r="I98" i="4"/>
  <c r="I97" i="4" s="1"/>
  <c r="I95" i="4"/>
  <c r="I94" i="4" s="1"/>
  <c r="I93" i="4" s="1"/>
  <c r="I92" i="4" s="1"/>
  <c r="I91" i="4" s="1"/>
  <c r="I90" i="4" s="1"/>
  <c r="I89" i="4" s="1"/>
  <c r="H95" i="4"/>
  <c r="H94" i="4" s="1"/>
  <c r="H93" i="4" s="1"/>
  <c r="H92" i="4" s="1"/>
  <c r="H91" i="4" s="1"/>
  <c r="H90" i="4" s="1"/>
  <c r="H89" i="4" s="1"/>
  <c r="G95" i="4"/>
  <c r="I88" i="4"/>
  <c r="I87" i="4" s="1"/>
  <c r="I86" i="4" s="1"/>
  <c r="H88" i="4"/>
  <c r="H87" i="4" s="1"/>
  <c r="H86" i="4" s="1"/>
  <c r="G87" i="4"/>
  <c r="G86" i="4" s="1"/>
  <c r="I77" i="4"/>
  <c r="I76" i="4" s="1"/>
  <c r="H77" i="4"/>
  <c r="H76" i="4" s="1"/>
  <c r="I74" i="4"/>
  <c r="H74" i="4"/>
  <c r="I73" i="4"/>
  <c r="I72" i="4" s="1"/>
  <c r="I71" i="4" s="1"/>
  <c r="H73" i="4"/>
  <c r="H72" i="4" s="1"/>
  <c r="H71" i="4" s="1"/>
  <c r="I70" i="4"/>
  <c r="I69" i="4" s="1"/>
  <c r="I68" i="4" s="1"/>
  <c r="H70" i="4"/>
  <c r="H69" i="4" s="1"/>
  <c r="H68" i="4" s="1"/>
  <c r="I67" i="4"/>
  <c r="H67" i="4"/>
  <c r="H66" i="4" s="1"/>
  <c r="I66" i="4"/>
  <c r="I65" i="4"/>
  <c r="H65" i="4"/>
  <c r="I62" i="4"/>
  <c r="I61" i="4" s="1"/>
  <c r="I58" i="4" s="1"/>
  <c r="H62" i="4"/>
  <c r="H61" i="4" s="1"/>
  <c r="H58" i="4" s="1"/>
  <c r="I46" i="4"/>
  <c r="I45" i="4" s="1"/>
  <c r="I38" i="4" s="1"/>
  <c r="I16" i="4" s="1"/>
  <c r="H46" i="4"/>
  <c r="H45" i="4" s="1"/>
  <c r="H38" i="4" s="1"/>
  <c r="H16" i="4" s="1"/>
  <c r="G46" i="4"/>
  <c r="G45" i="4" s="1"/>
  <c r="G44" i="4" s="1"/>
  <c r="G43" i="4" s="1"/>
  <c r="I42" i="4"/>
  <c r="I41" i="4" s="1"/>
  <c r="H42" i="4"/>
  <c r="H41" i="4" s="1"/>
  <c r="G42" i="4"/>
  <c r="G41" i="4" s="1"/>
  <c r="G40" i="4" s="1"/>
  <c r="G39" i="4" s="1"/>
  <c r="I37" i="4"/>
  <c r="I36" i="4" s="1"/>
  <c r="H37" i="4"/>
  <c r="H36" i="4" s="1"/>
  <c r="G37" i="4"/>
  <c r="G36" i="4" s="1"/>
  <c r="G35" i="4" s="1"/>
  <c r="G34" i="4" s="1"/>
  <c r="I33" i="4"/>
  <c r="I32" i="4" s="1"/>
  <c r="H33" i="4"/>
  <c r="H32" i="4" s="1"/>
  <c r="I30" i="4"/>
  <c r="I29" i="4" s="1"/>
  <c r="H30" i="4"/>
  <c r="H21" i="4" s="1"/>
  <c r="H20" i="4" s="1"/>
  <c r="G29" i="4"/>
  <c r="G28" i="4" s="1"/>
  <c r="I27" i="4"/>
  <c r="H27" i="4"/>
  <c r="I26" i="4"/>
  <c r="I23" i="4" s="1"/>
  <c r="I22" i="4" s="1"/>
  <c r="H26" i="4"/>
  <c r="H23" i="4" s="1"/>
  <c r="H22" i="4" s="1"/>
  <c r="I21" i="4"/>
  <c r="I20" i="4" s="1"/>
  <c r="G21" i="4"/>
  <c r="G20" i="4" s="1"/>
  <c r="G19" i="4" s="1"/>
  <c r="G18" i="4" s="1"/>
  <c r="G17" i="4" s="1"/>
  <c r="G16" i="4" s="1"/>
  <c r="I19" i="4"/>
  <c r="H19" i="4"/>
  <c r="I18" i="4"/>
  <c r="H18" i="4"/>
  <c r="I17" i="4"/>
  <c r="H17" i="4"/>
  <c r="I14" i="4"/>
  <c r="H14" i="4"/>
  <c r="H13" i="4" s="1"/>
  <c r="G299" i="3"/>
  <c r="G298" i="3" s="1"/>
  <c r="I298" i="3"/>
  <c r="H298" i="3"/>
  <c r="I296" i="3"/>
  <c r="I289" i="3" s="1"/>
  <c r="H296" i="3"/>
  <c r="G296" i="3"/>
  <c r="I294" i="3"/>
  <c r="I293" i="3" s="1"/>
  <c r="I286" i="3" s="1"/>
  <c r="H294" i="3"/>
  <c r="H293" i="3" s="1"/>
  <c r="G294" i="3"/>
  <c r="H290" i="3"/>
  <c r="H289" i="3"/>
  <c r="H288" i="3" s="1"/>
  <c r="G289" i="3"/>
  <c r="G288" i="3"/>
  <c r="H286" i="3"/>
  <c r="H285" i="3" s="1"/>
  <c r="H284" i="3" s="1"/>
  <c r="H283" i="3" s="1"/>
  <c r="H282" i="3" s="1"/>
  <c r="G286" i="3"/>
  <c r="G285" i="3"/>
  <c r="I284" i="3"/>
  <c r="I282" i="3"/>
  <c r="I281" i="3" s="1"/>
  <c r="I280" i="3" s="1"/>
  <c r="H281" i="3"/>
  <c r="H280" i="3" s="1"/>
  <c r="I272" i="3"/>
  <c r="I271" i="3" s="1"/>
  <c r="H272" i="3"/>
  <c r="H271" i="3" s="1"/>
  <c r="G272" i="3"/>
  <c r="G271" i="3" s="1"/>
  <c r="G270" i="3" s="1"/>
  <c r="G269" i="3" s="1"/>
  <c r="H270" i="3"/>
  <c r="H269" i="3" s="1"/>
  <c r="H268" i="3" s="1"/>
  <c r="H267" i="3" s="1"/>
  <c r="I269" i="3"/>
  <c r="I268" i="3" s="1"/>
  <c r="I267" i="3" s="1"/>
  <c r="I265" i="3"/>
  <c r="I264" i="3" s="1"/>
  <c r="I263" i="3" s="1"/>
  <c r="H265" i="3"/>
  <c r="H264" i="3" s="1"/>
  <c r="H263" i="3" s="1"/>
  <c r="H258" i="3" s="1"/>
  <c r="H252" i="3" s="1"/>
  <c r="H251" i="3" s="1"/>
  <c r="G265" i="3"/>
  <c r="G264" i="3" s="1"/>
  <c r="G263" i="3" s="1"/>
  <c r="I261" i="3"/>
  <c r="I260" i="3" s="1"/>
  <c r="I259" i="3" s="1"/>
  <c r="H261" i="3"/>
  <c r="H260" i="3" s="1"/>
  <c r="H259" i="3" s="1"/>
  <c r="G261" i="3"/>
  <c r="G260" i="3" s="1"/>
  <c r="G259" i="3" s="1"/>
  <c r="G244" i="3"/>
  <c r="G243" i="3" s="1"/>
  <c r="I244" i="3"/>
  <c r="H244" i="3"/>
  <c r="I241" i="3"/>
  <c r="H241" i="3"/>
  <c r="G241" i="3"/>
  <c r="I239" i="3"/>
  <c r="H239" i="3"/>
  <c r="G239" i="3"/>
  <c r="I237" i="3"/>
  <c r="H237" i="3"/>
  <c r="G237" i="3"/>
  <c r="I235" i="3"/>
  <c r="H235" i="3"/>
  <c r="H234" i="3" s="1"/>
  <c r="I234" i="3"/>
  <c r="I232" i="3"/>
  <c r="I231" i="3" s="1"/>
  <c r="H232" i="3"/>
  <c r="H231" i="3" s="1"/>
  <c r="G232" i="3"/>
  <c r="G231" i="3" s="1"/>
  <c r="I229" i="3"/>
  <c r="I228" i="3" s="1"/>
  <c r="I227" i="3" s="1"/>
  <c r="H229" i="3"/>
  <c r="H228" i="3" s="1"/>
  <c r="H227" i="3" s="1"/>
  <c r="H226" i="3" s="1"/>
  <c r="H225" i="3" s="1"/>
  <c r="H224" i="3" s="1"/>
  <c r="H223" i="3" s="1"/>
  <c r="G229" i="3"/>
  <c r="G228" i="3" s="1"/>
  <c r="I225" i="3"/>
  <c r="I224" i="3" s="1"/>
  <c r="I223" i="3" s="1"/>
  <c r="I221" i="3"/>
  <c r="I220" i="3" s="1"/>
  <c r="I219" i="3" s="1"/>
  <c r="H221" i="3"/>
  <c r="H220" i="3" s="1"/>
  <c r="H219" i="3" s="1"/>
  <c r="H218" i="3" s="1"/>
  <c r="H217" i="3" s="1"/>
  <c r="H216" i="3" s="1"/>
  <c r="H215" i="3" s="1"/>
  <c r="G221" i="3"/>
  <c r="G220" i="3" s="1"/>
  <c r="G219" i="3" s="1"/>
  <c r="G218" i="3" s="1"/>
  <c r="G217" i="3" s="1"/>
  <c r="G216" i="3" s="1"/>
  <c r="G215" i="3" s="1"/>
  <c r="I217" i="3"/>
  <c r="I216" i="3" s="1"/>
  <c r="I215" i="3" s="1"/>
  <c r="I203" i="3"/>
  <c r="H203" i="3"/>
  <c r="G203" i="3"/>
  <c r="G202" i="3" s="1"/>
  <c r="G201" i="3" s="1"/>
  <c r="G200" i="3" s="1"/>
  <c r="I200" i="3"/>
  <c r="I184" i="3" s="1"/>
  <c r="H200" i="3"/>
  <c r="H184" i="3" s="1"/>
  <c r="I198" i="3"/>
  <c r="H198" i="3"/>
  <c r="G198" i="3"/>
  <c r="G197" i="3" s="1"/>
  <c r="G196" i="3" s="1"/>
  <c r="G191" i="3" s="1"/>
  <c r="G190" i="3" s="1"/>
  <c r="I196" i="3"/>
  <c r="H196" i="3"/>
  <c r="G176" i="3"/>
  <c r="I175" i="3"/>
  <c r="H175" i="3"/>
  <c r="I174" i="3"/>
  <c r="I173" i="3" s="1"/>
  <c r="H174" i="3"/>
  <c r="H173" i="3" s="1"/>
  <c r="G182" i="3"/>
  <c r="I171" i="3"/>
  <c r="I170" i="3" s="1"/>
  <c r="H171" i="3"/>
  <c r="G171" i="3"/>
  <c r="G170" i="3" s="1"/>
  <c r="I168" i="3"/>
  <c r="I167" i="3" s="1"/>
  <c r="I166" i="3" s="1"/>
  <c r="I165" i="3" s="1"/>
  <c r="I164" i="3" s="1"/>
  <c r="I163" i="3" s="1"/>
  <c r="H168" i="3"/>
  <c r="H167" i="3" s="1"/>
  <c r="H166" i="3" s="1"/>
  <c r="H165" i="3" s="1"/>
  <c r="H164" i="3" s="1"/>
  <c r="H163" i="3" s="1"/>
  <c r="G168" i="3"/>
  <c r="G167" i="3" s="1"/>
  <c r="I161" i="3"/>
  <c r="H161" i="3"/>
  <c r="G161" i="3"/>
  <c r="I159" i="3"/>
  <c r="I158" i="3" s="1"/>
  <c r="H159" i="3"/>
  <c r="H158" i="3" s="1"/>
  <c r="H157" i="3" s="1"/>
  <c r="H156" i="3" s="1"/>
  <c r="G159" i="3"/>
  <c r="G158" i="3" s="1"/>
  <c r="G157" i="3" s="1"/>
  <c r="G156" i="3" s="1"/>
  <c r="D29" i="5" s="1"/>
  <c r="I156" i="3"/>
  <c r="H153" i="3"/>
  <c r="H152" i="3" s="1"/>
  <c r="H151" i="3" s="1"/>
  <c r="H150" i="3" s="1"/>
  <c r="G153" i="3"/>
  <c r="G152" i="3" s="1"/>
  <c r="G151" i="3" s="1"/>
  <c r="G150" i="3" s="1"/>
  <c r="G149" i="3" s="1"/>
  <c r="D27" i="5" s="1"/>
  <c r="I152" i="3"/>
  <c r="I151" i="3" s="1"/>
  <c r="I147" i="3"/>
  <c r="I146" i="3" s="1"/>
  <c r="I145" i="3" s="1"/>
  <c r="I144" i="3" s="1"/>
  <c r="I143" i="3" s="1"/>
  <c r="H147" i="3"/>
  <c r="G146" i="3"/>
  <c r="H146" i="3"/>
  <c r="H145" i="3" s="1"/>
  <c r="H144" i="3" s="1"/>
  <c r="H143" i="3" s="1"/>
  <c r="G145" i="3"/>
  <c r="G144" i="3" s="1"/>
  <c r="G143" i="3" s="1"/>
  <c r="D26" i="5" s="1"/>
  <c r="I141" i="3"/>
  <c r="I140" i="3" s="1"/>
  <c r="I139" i="3" s="1"/>
  <c r="I138" i="3" s="1"/>
  <c r="H141" i="3"/>
  <c r="H140" i="3" s="1"/>
  <c r="H139" i="3" s="1"/>
  <c r="H138" i="3" s="1"/>
  <c r="G141" i="3"/>
  <c r="G140" i="3" s="1"/>
  <c r="G139" i="3" s="1"/>
  <c r="G138" i="3" s="1"/>
  <c r="I136" i="3"/>
  <c r="I127" i="3" s="1"/>
  <c r="I126" i="3" s="1"/>
  <c r="I125" i="3" s="1"/>
  <c r="I124" i="3" s="1"/>
  <c r="H136" i="3"/>
  <c r="G136" i="3"/>
  <c r="H135" i="3"/>
  <c r="H134" i="3" s="1"/>
  <c r="G135" i="3"/>
  <c r="G134" i="3" s="1"/>
  <c r="G132" i="3"/>
  <c r="G131" i="3" s="1"/>
  <c r="I130" i="3"/>
  <c r="I129" i="3" s="1"/>
  <c r="I128" i="3" s="1"/>
  <c r="H129" i="3"/>
  <c r="G129" i="3"/>
  <c r="H128" i="3"/>
  <c r="H127" i="3" s="1"/>
  <c r="H126" i="3" s="1"/>
  <c r="H125" i="3" s="1"/>
  <c r="H124" i="3" s="1"/>
  <c r="G128" i="3"/>
  <c r="I122" i="3"/>
  <c r="I121" i="3" s="1"/>
  <c r="H122" i="3"/>
  <c r="H121" i="3" s="1"/>
  <c r="G122" i="3"/>
  <c r="G121" i="3" s="1"/>
  <c r="I120" i="3"/>
  <c r="I119" i="3" s="1"/>
  <c r="I118" i="3" s="1"/>
  <c r="I117" i="3" s="1"/>
  <c r="I116" i="3" s="1"/>
  <c r="I115" i="3" s="1"/>
  <c r="I114" i="3" s="1"/>
  <c r="H120" i="3"/>
  <c r="H119" i="3"/>
  <c r="H118" i="3" s="1"/>
  <c r="H117" i="3" s="1"/>
  <c r="H116" i="3" s="1"/>
  <c r="H115" i="3" s="1"/>
  <c r="H114" i="3" s="1"/>
  <c r="G119" i="3"/>
  <c r="G118" i="3" s="1"/>
  <c r="I111" i="3"/>
  <c r="I110" i="3" s="1"/>
  <c r="H111" i="3"/>
  <c r="G110" i="3"/>
  <c r="H110" i="3"/>
  <c r="I108" i="3"/>
  <c r="I107" i="3" s="1"/>
  <c r="H108" i="3"/>
  <c r="H104" i="3" s="1"/>
  <c r="G108" i="3"/>
  <c r="G107" i="3" s="1"/>
  <c r="H107" i="3"/>
  <c r="I102" i="3"/>
  <c r="I98" i="3" s="1"/>
  <c r="I96" i="3" s="1"/>
  <c r="H102" i="3"/>
  <c r="H99" i="3" s="1"/>
  <c r="G102" i="3"/>
  <c r="I100" i="3"/>
  <c r="H100" i="3"/>
  <c r="G100" i="3"/>
  <c r="I97" i="3"/>
  <c r="I93" i="3"/>
  <c r="I92" i="3" s="1"/>
  <c r="I87" i="3" s="1"/>
  <c r="I86" i="3" s="1"/>
  <c r="H93" i="3"/>
  <c r="G93" i="3"/>
  <c r="G92" i="3" s="1"/>
  <c r="H92" i="3"/>
  <c r="H87" i="3" s="1"/>
  <c r="H86" i="3" s="1"/>
  <c r="I90" i="3"/>
  <c r="H90" i="3"/>
  <c r="G89" i="3"/>
  <c r="G88" i="3" s="1"/>
  <c r="I88" i="3"/>
  <c r="H88" i="3"/>
  <c r="I84" i="3"/>
  <c r="H84" i="3"/>
  <c r="G84" i="3"/>
  <c r="I82" i="3"/>
  <c r="I81" i="3" s="1"/>
  <c r="I79" i="3" s="1"/>
  <c r="I78" i="3" s="1"/>
  <c r="H82" i="3"/>
  <c r="H81" i="3" s="1"/>
  <c r="H79" i="3" s="1"/>
  <c r="H78" i="3" s="1"/>
  <c r="G82" i="3"/>
  <c r="I80" i="3"/>
  <c r="H80" i="3"/>
  <c r="I75" i="3"/>
  <c r="H75" i="3"/>
  <c r="G75" i="3"/>
  <c r="I73" i="3"/>
  <c r="I72" i="3" s="1"/>
  <c r="H73" i="3"/>
  <c r="G73" i="3"/>
  <c r="G72" i="3" s="1"/>
  <c r="H72" i="3"/>
  <c r="I66" i="3"/>
  <c r="H66" i="3"/>
  <c r="G66" i="3"/>
  <c r="G65" i="3" s="1"/>
  <c r="I63" i="3"/>
  <c r="H63" i="3"/>
  <c r="G63" i="3"/>
  <c r="I61" i="3"/>
  <c r="H61" i="3"/>
  <c r="G61" i="3"/>
  <c r="M60" i="3"/>
  <c r="I59" i="3"/>
  <c r="H59" i="3"/>
  <c r="G59" i="3"/>
  <c r="G58" i="3" s="1"/>
  <c r="I55" i="3"/>
  <c r="H55" i="3"/>
  <c r="G55" i="3"/>
  <c r="I53" i="3"/>
  <c r="H53" i="3"/>
  <c r="G53" i="3"/>
  <c r="I48" i="3"/>
  <c r="H48" i="3"/>
  <c r="G48" i="3"/>
  <c r="I46" i="3"/>
  <c r="H46" i="3"/>
  <c r="G46" i="3"/>
  <c r="I40" i="3"/>
  <c r="I39" i="3" s="1"/>
  <c r="H40" i="3"/>
  <c r="H39" i="3" s="1"/>
  <c r="G40" i="3"/>
  <c r="G39" i="3" s="1"/>
  <c r="G38" i="3" s="1"/>
  <c r="G37" i="3" s="1"/>
  <c r="G36" i="3" s="1"/>
  <c r="D15" i="5" s="1"/>
  <c r="I34" i="3"/>
  <c r="H34" i="3"/>
  <c r="G34" i="3"/>
  <c r="G33" i="3" s="1"/>
  <c r="G32" i="3" s="1"/>
  <c r="G31" i="3" s="1"/>
  <c r="G30" i="3" s="1"/>
  <c r="I28" i="3"/>
  <c r="I27" i="3" s="1"/>
  <c r="H28" i="3"/>
  <c r="H27" i="3" s="1"/>
  <c r="G28" i="3"/>
  <c r="G27" i="3" s="1"/>
  <c r="I25" i="3"/>
  <c r="I24" i="3" s="1"/>
  <c r="H25" i="3"/>
  <c r="H24" i="3" s="1"/>
  <c r="G22" i="3"/>
  <c r="G21" i="3" s="1"/>
  <c r="I21" i="3"/>
  <c r="H21" i="3"/>
  <c r="G19" i="3"/>
  <c r="G18" i="3" s="1"/>
  <c r="G17" i="3" s="1"/>
  <c r="G16" i="3" s="1"/>
  <c r="I16" i="3"/>
  <c r="I15" i="3" s="1"/>
  <c r="H16" i="3"/>
  <c r="H15" i="3" s="1"/>
  <c r="J77" i="2"/>
  <c r="J76" i="2" s="1"/>
  <c r="C54" i="2"/>
  <c r="C53" i="2" s="1"/>
  <c r="E52" i="2"/>
  <c r="D52" i="2"/>
  <c r="C51" i="2"/>
  <c r="C44" i="2"/>
  <c r="C37" i="2"/>
  <c r="F36" i="2"/>
  <c r="F35" i="2"/>
  <c r="C34" i="2"/>
  <c r="C31" i="2"/>
  <c r="C27" i="2"/>
  <c r="C24" i="2"/>
  <c r="C22" i="2"/>
  <c r="I49" i="4" l="1"/>
  <c r="I48" i="4" s="1"/>
  <c r="I47" i="4"/>
  <c r="I91" i="6"/>
  <c r="H98" i="3"/>
  <c r="H29" i="4"/>
  <c r="H148" i="4"/>
  <c r="H146" i="4" s="1"/>
  <c r="H235" i="6"/>
  <c r="H47" i="4"/>
  <c r="H139" i="4"/>
  <c r="I35" i="6"/>
  <c r="I46" i="6"/>
  <c r="G103" i="6"/>
  <c r="G54" i="6"/>
  <c r="G232" i="6"/>
  <c r="G19" i="7" s="1"/>
  <c r="H234" i="6"/>
  <c r="H233" i="6" s="1"/>
  <c r="H232" i="6" s="1"/>
  <c r="G171" i="6"/>
  <c r="G170" i="6" s="1"/>
  <c r="G244" i="6"/>
  <c r="G243" i="6" s="1"/>
  <c r="G157" i="4"/>
  <c r="G156" i="4" s="1"/>
  <c r="G155" i="4" s="1"/>
  <c r="G184" i="3"/>
  <c r="G175" i="3"/>
  <c r="G174" i="3" s="1"/>
  <c r="G173" i="3" s="1"/>
  <c r="G168" i="4"/>
  <c r="G167" i="4" s="1"/>
  <c r="G174" i="6"/>
  <c r="G173" i="6" s="1"/>
  <c r="H48" i="6"/>
  <c r="H54" i="6"/>
  <c r="G59" i="4"/>
  <c r="G58" i="4" s="1"/>
  <c r="I38" i="3"/>
  <c r="I37" i="3" s="1"/>
  <c r="I36" i="3" s="1"/>
  <c r="I33" i="3" s="1"/>
  <c r="H170" i="3"/>
  <c r="G124" i="6"/>
  <c r="G123" i="6" s="1"/>
  <c r="G22" i="7" s="1"/>
  <c r="I81" i="6"/>
  <c r="I80" i="6" s="1"/>
  <c r="H47" i="6"/>
  <c r="H46" i="6"/>
  <c r="H60" i="4"/>
  <c r="H59" i="4" s="1"/>
  <c r="G204" i="4"/>
  <c r="G203" i="4" s="1"/>
  <c r="G202" i="4" s="1"/>
  <c r="I139" i="4"/>
  <c r="I209" i="4"/>
  <c r="I13" i="4" s="1"/>
  <c r="H41" i="6"/>
  <c r="H40" i="6" s="1"/>
  <c r="G85" i="6"/>
  <c r="G84" i="6" s="1"/>
  <c r="G83" i="6" s="1"/>
  <c r="G82" i="6" s="1"/>
  <c r="G156" i="6"/>
  <c r="I156" i="6"/>
  <c r="G85" i="4"/>
  <c r="G84" i="4" s="1"/>
  <c r="G83" i="4" s="1"/>
  <c r="G208" i="3"/>
  <c r="G207" i="3" s="1"/>
  <c r="G206" i="3" s="1"/>
  <c r="G233" i="6"/>
  <c r="I60" i="4"/>
  <c r="I59" i="4" s="1"/>
  <c r="I208" i="6"/>
  <c r="H210" i="6"/>
  <c r="H209" i="6" s="1"/>
  <c r="H208" i="6" s="1"/>
  <c r="G209" i="6"/>
  <c r="G208" i="6" s="1"/>
  <c r="G25" i="7" s="1"/>
  <c r="H211" i="6"/>
  <c r="H52" i="3"/>
  <c r="H51" i="3" s="1"/>
  <c r="H206" i="6"/>
  <c r="H205" i="6" s="1"/>
  <c r="H204" i="6" s="1"/>
  <c r="H203" i="6" s="1"/>
  <c r="H202" i="6" s="1"/>
  <c r="G20" i="7"/>
  <c r="H231" i="6"/>
  <c r="I231" i="6" s="1"/>
  <c r="I230" i="6" s="1"/>
  <c r="I229" i="6" s="1"/>
  <c r="I228" i="6" s="1"/>
  <c r="I227" i="6" s="1"/>
  <c r="I226" i="6" s="1"/>
  <c r="I225" i="6" s="1"/>
  <c r="G206" i="6"/>
  <c r="G205" i="6" s="1"/>
  <c r="G204" i="6" s="1"/>
  <c r="G24" i="7" s="1"/>
  <c r="G100" i="6"/>
  <c r="H170" i="6"/>
  <c r="H166" i="6" s="1"/>
  <c r="H165" i="6" s="1"/>
  <c r="H164" i="6" s="1"/>
  <c r="H163" i="6" s="1"/>
  <c r="I188" i="6"/>
  <c r="I150" i="6" s="1"/>
  <c r="I144" i="6" s="1"/>
  <c r="I108" i="6" s="1"/>
  <c r="H156" i="6"/>
  <c r="G289" i="6"/>
  <c r="G288" i="6" s="1"/>
  <c r="G287" i="6" s="1"/>
  <c r="G286" i="6" s="1"/>
  <c r="H109" i="6"/>
  <c r="H108" i="6" s="1"/>
  <c r="G51" i="6"/>
  <c r="G48" i="6" s="1"/>
  <c r="G168" i="6"/>
  <c r="G167" i="6" s="1"/>
  <c r="G23" i="7" s="1"/>
  <c r="G305" i="6"/>
  <c r="G304" i="6" s="1"/>
  <c r="G303" i="6" s="1"/>
  <c r="G248" i="6"/>
  <c r="G67" i="4"/>
  <c r="G66" i="4" s="1"/>
  <c r="H71" i="3"/>
  <c r="H70" i="3" s="1"/>
  <c r="H69" i="3" s="1"/>
  <c r="H68" i="3" s="1"/>
  <c r="G26" i="3"/>
  <c r="G25" i="3" s="1"/>
  <c r="G24" i="3" s="1"/>
  <c r="D13" i="5" s="1"/>
  <c r="G210" i="4"/>
  <c r="G209" i="4" s="1"/>
  <c r="G99" i="4"/>
  <c r="G98" i="4" s="1"/>
  <c r="G97" i="4" s="1"/>
  <c r="G76" i="4"/>
  <c r="G75" i="4" s="1"/>
  <c r="G74" i="4" s="1"/>
  <c r="G121" i="4"/>
  <c r="G120" i="4" s="1"/>
  <c r="G119" i="4" s="1"/>
  <c r="G117" i="3"/>
  <c r="G116" i="3" s="1"/>
  <c r="G115" i="3" s="1"/>
  <c r="G114" i="3" s="1"/>
  <c r="D24" i="5" s="1"/>
  <c r="G24" i="4"/>
  <c r="G23" i="4" s="1"/>
  <c r="G99" i="3"/>
  <c r="I133" i="4"/>
  <c r="I124" i="4" s="1"/>
  <c r="I107" i="4" s="1"/>
  <c r="I119" i="4"/>
  <c r="I191" i="4"/>
  <c r="G176" i="4"/>
  <c r="G175" i="4" s="1"/>
  <c r="I176" i="4"/>
  <c r="I175" i="4" s="1"/>
  <c r="G293" i="3"/>
  <c r="G292" i="3" s="1"/>
  <c r="G291" i="3" s="1"/>
  <c r="G236" i="3"/>
  <c r="G235" i="3" s="1"/>
  <c r="G234" i="3" s="1"/>
  <c r="G166" i="3"/>
  <c r="G165" i="3" s="1"/>
  <c r="G164" i="3" s="1"/>
  <c r="G45" i="3"/>
  <c r="G44" i="3" s="1"/>
  <c r="G43" i="3" s="1"/>
  <c r="H58" i="3"/>
  <c r="G181" i="3"/>
  <c r="G180" i="3" s="1"/>
  <c r="H97" i="3"/>
  <c r="H96" i="3"/>
  <c r="H95" i="3" s="1"/>
  <c r="H77" i="3" s="1"/>
  <c r="H38" i="3"/>
  <c r="H37" i="3" s="1"/>
  <c r="H36" i="3" s="1"/>
  <c r="H33" i="3" s="1"/>
  <c r="I52" i="3"/>
  <c r="I51" i="3" s="1"/>
  <c r="G81" i="3"/>
  <c r="G284" i="3"/>
  <c r="G283" i="3" s="1"/>
  <c r="G282" i="3" s="1"/>
  <c r="G227" i="3"/>
  <c r="G226" i="3" s="1"/>
  <c r="G225" i="3" s="1"/>
  <c r="I58" i="3"/>
  <c r="G71" i="3"/>
  <c r="G70" i="3" s="1"/>
  <c r="G69" i="3" s="1"/>
  <c r="I71" i="3"/>
  <c r="I70" i="3" s="1"/>
  <c r="I69" i="3" s="1"/>
  <c r="I68" i="3" s="1"/>
  <c r="I155" i="3"/>
  <c r="I149" i="3" s="1"/>
  <c r="H155" i="3"/>
  <c r="H149" i="3" s="1"/>
  <c r="H113" i="3" s="1"/>
  <c r="G104" i="3"/>
  <c r="I95" i="3"/>
  <c r="I77" i="3" s="1"/>
  <c r="G87" i="3"/>
  <c r="G86" i="3" s="1"/>
  <c r="D21" i="5" s="1"/>
  <c r="G52" i="3"/>
  <c r="G15" i="3"/>
  <c r="C43" i="2"/>
  <c r="C42" i="2" s="1"/>
  <c r="G22" i="6"/>
  <c r="G21" i="6" s="1"/>
  <c r="G20" i="6" s="1"/>
  <c r="G221" i="6"/>
  <c r="G220" i="6" s="1"/>
  <c r="G219" i="6" s="1"/>
  <c r="G218" i="6" s="1"/>
  <c r="G217" i="6" s="1"/>
  <c r="G283" i="6"/>
  <c r="G297" i="6"/>
  <c r="C21" i="2"/>
  <c r="C11" i="2" s="1"/>
  <c r="F11" i="2" s="1"/>
  <c r="H34" i="6"/>
  <c r="H33" i="6" s="1"/>
  <c r="H32" i="6" s="1"/>
  <c r="G41" i="6"/>
  <c r="G40" i="6" s="1"/>
  <c r="G39" i="6" s="1"/>
  <c r="H95" i="6"/>
  <c r="H100" i="6"/>
  <c r="G112" i="6"/>
  <c r="G111" i="6" s="1"/>
  <c r="G110" i="6" s="1"/>
  <c r="G109" i="6" s="1"/>
  <c r="G270" i="6"/>
  <c r="G264" i="6" s="1"/>
  <c r="G263" i="6" s="1"/>
  <c r="G153" i="6"/>
  <c r="G152" i="6" s="1"/>
  <c r="G151" i="6" s="1"/>
  <c r="G140" i="6"/>
  <c r="G139" i="6" s="1"/>
  <c r="G138" i="6" s="1"/>
  <c r="G141" i="6"/>
  <c r="G247" i="6"/>
  <c r="G246" i="6" s="1"/>
  <c r="G11" i="6"/>
  <c r="G109" i="4"/>
  <c r="G108" i="4" s="1"/>
  <c r="G107" i="4" s="1"/>
  <c r="I123" i="4"/>
  <c r="I111" i="4" s="1"/>
  <c r="I110" i="4" s="1"/>
  <c r="H119" i="4"/>
  <c r="H133" i="4"/>
  <c r="H124" i="4" s="1"/>
  <c r="H176" i="4"/>
  <c r="H175" i="4" s="1"/>
  <c r="H191" i="4"/>
  <c r="G142" i="4"/>
  <c r="G139" i="4" s="1"/>
  <c r="G38" i="4"/>
  <c r="I113" i="3"/>
  <c r="G127" i="3"/>
  <c r="G126" i="3" s="1"/>
  <c r="G125" i="3" s="1"/>
  <c r="G124" i="3" s="1"/>
  <c r="G258" i="3"/>
  <c r="G252" i="3" s="1"/>
  <c r="G251" i="3" s="1"/>
  <c r="F52" i="2"/>
  <c r="I68" i="6"/>
  <c r="I67" i="6"/>
  <c r="I66" i="6" s="1"/>
  <c r="I65" i="6" s="1"/>
  <c r="I64" i="6" s="1"/>
  <c r="H296" i="6"/>
  <c r="H295" i="6" s="1"/>
  <c r="H294" i="6" s="1"/>
  <c r="H293" i="6" s="1"/>
  <c r="H292" i="6" s="1"/>
  <c r="G69" i="6"/>
  <c r="H70" i="6"/>
  <c r="H69" i="6" s="1"/>
  <c r="H81" i="6"/>
  <c r="H80" i="6" s="1"/>
  <c r="G98" i="6"/>
  <c r="G95" i="6" s="1"/>
  <c r="G18" i="7" s="1"/>
  <c r="G300" i="6"/>
  <c r="G301" i="6"/>
  <c r="G241" i="6"/>
  <c r="G240" i="6" s="1"/>
  <c r="G191" i="4"/>
  <c r="G190" i="4" s="1"/>
  <c r="I50" i="3"/>
  <c r="I32" i="3" l="1"/>
  <c r="I31" i="3"/>
  <c r="I30" i="3" s="1"/>
  <c r="H39" i="6"/>
  <c r="H38" i="6" s="1"/>
  <c r="H10" i="6" s="1"/>
  <c r="G228" i="6"/>
  <c r="G227" i="6" s="1"/>
  <c r="G226" i="6" s="1"/>
  <c r="I41" i="6"/>
  <c r="I38" i="6"/>
  <c r="I10" i="6" s="1"/>
  <c r="H197" i="6"/>
  <c r="H188" i="6" s="1"/>
  <c r="H150" i="6" s="1"/>
  <c r="C56" i="2"/>
  <c r="G129" i="4"/>
  <c r="G166" i="6"/>
  <c r="G165" i="6" s="1"/>
  <c r="G164" i="6" s="1"/>
  <c r="G163" i="6" s="1"/>
  <c r="G122" i="6"/>
  <c r="G121" i="6" s="1"/>
  <c r="G120" i="6" s="1"/>
  <c r="G119" i="6" s="1"/>
  <c r="G108" i="6" s="1"/>
  <c r="G51" i="3"/>
  <c r="G98" i="3"/>
  <c r="G97" i="3" s="1"/>
  <c r="G96" i="3" s="1"/>
  <c r="G95" i="3" s="1"/>
  <c r="D22" i="5" s="1"/>
  <c r="G205" i="3"/>
  <c r="D35" i="5"/>
  <c r="D34" i="5" s="1"/>
  <c r="G50" i="3"/>
  <c r="G42" i="3" s="1"/>
  <c r="G14" i="3" s="1"/>
  <c r="H50" i="3"/>
  <c r="H42" i="3" s="1"/>
  <c r="H14" i="3" s="1"/>
  <c r="H301" i="3" s="1"/>
  <c r="D31" i="5"/>
  <c r="H230" i="6"/>
  <c r="H229" i="6" s="1"/>
  <c r="G203" i="6"/>
  <c r="G202" i="6" s="1"/>
  <c r="G188" i="6" s="1"/>
  <c r="G248" i="3"/>
  <c r="G247" i="3" s="1"/>
  <c r="G246" i="3" s="1"/>
  <c r="G224" i="3" s="1"/>
  <c r="G239" i="6"/>
  <c r="G238" i="6" s="1"/>
  <c r="G237" i="6" s="1"/>
  <c r="G236" i="6" s="1"/>
  <c r="G17" i="7"/>
  <c r="G11" i="7" s="1"/>
  <c r="G163" i="3"/>
  <c r="G94" i="6"/>
  <c r="G93" i="6" s="1"/>
  <c r="G92" i="6" s="1"/>
  <c r="G91" i="6" s="1"/>
  <c r="G65" i="4"/>
  <c r="G47" i="6"/>
  <c r="G46" i="6" s="1"/>
  <c r="G38" i="6" s="1"/>
  <c r="G10" i="6" s="1"/>
  <c r="G296" i="6"/>
  <c r="G295" i="6" s="1"/>
  <c r="G22" i="4"/>
  <c r="G128" i="4"/>
  <c r="H94" i="6"/>
  <c r="H93" i="6" s="1"/>
  <c r="H92" i="6" s="1"/>
  <c r="H91" i="6" s="1"/>
  <c r="G282" i="6"/>
  <c r="G281" i="6" s="1"/>
  <c r="G280" i="6" s="1"/>
  <c r="G279" i="6" s="1"/>
  <c r="G80" i="3"/>
  <c r="G79" i="3" s="1"/>
  <c r="G78" i="3" s="1"/>
  <c r="D20" i="5" s="1"/>
  <c r="K15" i="3"/>
  <c r="D12" i="5"/>
  <c r="G281" i="3"/>
  <c r="G268" i="3"/>
  <c r="G68" i="3"/>
  <c r="D18" i="5"/>
  <c r="D17" i="5" s="1"/>
  <c r="G206" i="4"/>
  <c r="G13" i="4"/>
  <c r="G113" i="3"/>
  <c r="D25" i="5"/>
  <c r="D23" i="5" s="1"/>
  <c r="H32" i="3"/>
  <c r="H31" i="3"/>
  <c r="H30" i="3" s="1"/>
  <c r="H123" i="4"/>
  <c r="H111" i="4" s="1"/>
  <c r="H110" i="4" s="1"/>
  <c r="H107" i="4"/>
  <c r="H67" i="6"/>
  <c r="H66" i="6" s="1"/>
  <c r="H65" i="6" s="1"/>
  <c r="H64" i="6" s="1"/>
  <c r="H68" i="6"/>
  <c r="G294" i="6"/>
  <c r="G293" i="6" s="1"/>
  <c r="G292" i="6" s="1"/>
  <c r="G68" i="6"/>
  <c r="F15" i="7" s="1"/>
  <c r="G67" i="6"/>
  <c r="G66" i="6" s="1"/>
  <c r="G65" i="6" s="1"/>
  <c r="G64" i="6" s="1"/>
  <c r="I42" i="3"/>
  <c r="I14" i="3" s="1"/>
  <c r="I301" i="3" s="1"/>
  <c r="I45" i="3"/>
  <c r="I40" i="6" l="1"/>
  <c r="I39" i="6"/>
  <c r="H45" i="3"/>
  <c r="H228" i="6"/>
  <c r="F16" i="7"/>
  <c r="G150" i="6"/>
  <c r="D16" i="5"/>
  <c r="D11" i="5" s="1"/>
  <c r="G15" i="4"/>
  <c r="G213" i="4" s="1"/>
  <c r="G12" i="7"/>
  <c r="D19" i="5"/>
  <c r="F56" i="2"/>
  <c r="C15" i="8"/>
  <c r="D37" i="5"/>
  <c r="D36" i="5" s="1"/>
  <c r="K224" i="3"/>
  <c r="K300" i="3" s="1"/>
  <c r="G223" i="3"/>
  <c r="D30" i="5"/>
  <c r="D28" i="5" s="1"/>
  <c r="G155" i="3"/>
  <c r="G235" i="6"/>
  <c r="G225" i="6" s="1"/>
  <c r="G77" i="3"/>
  <c r="I79" i="6"/>
  <c r="I78" i="6" s="1"/>
  <c r="I77" i="6" s="1"/>
  <c r="G78" i="6"/>
  <c r="G77" i="6" s="1"/>
  <c r="H79" i="6"/>
  <c r="H78" i="6" s="1"/>
  <c r="H77" i="6" s="1"/>
  <c r="H76" i="6" s="1"/>
  <c r="D40" i="5"/>
  <c r="D39" i="5" s="1"/>
  <c r="G267" i="3"/>
  <c r="G280" i="3"/>
  <c r="D43" i="5"/>
  <c r="D42" i="5" s="1"/>
  <c r="H44" i="3"/>
  <c r="H43" i="3"/>
  <c r="I44" i="3"/>
  <c r="I43" i="3"/>
  <c r="H227" i="6" l="1"/>
  <c r="H226" i="6" s="1"/>
  <c r="H225" i="6" s="1"/>
  <c r="D44" i="5"/>
  <c r="G76" i="6"/>
  <c r="G75" i="6" s="1"/>
  <c r="G74" i="6" s="1"/>
  <c r="G73" i="6" s="1"/>
  <c r="G313" i="6" s="1"/>
  <c r="F14" i="7"/>
  <c r="G301" i="3"/>
  <c r="C16" i="8" s="1"/>
  <c r="C14" i="8" s="1"/>
  <c r="C10" i="8" s="1"/>
  <c r="H75" i="6"/>
  <c r="H74" i="6" s="1"/>
  <c r="H73" i="6" s="1"/>
  <c r="I75" i="6"/>
  <c r="I74" i="6" s="1"/>
  <c r="I73" i="6" s="1"/>
  <c r="I313" i="6" s="1"/>
  <c r="I76" i="6"/>
  <c r="H313" i="6" l="1"/>
  <c r="F12" i="7"/>
  <c r="F11" i="7" s="1"/>
  <c r="B11" i="7" s="1"/>
  <c r="B12" i="7" s="1"/>
</calcChain>
</file>

<file path=xl/sharedStrings.xml><?xml version="1.0" encoding="utf-8"?>
<sst xmlns="http://schemas.openxmlformats.org/spreadsheetml/2006/main" count="2065" uniqueCount="456">
  <si>
    <t>Приложение  1</t>
  </si>
  <si>
    <t xml:space="preserve">              'к  решению Совета  депутатов                                      </t>
  </si>
  <si>
    <t xml:space="preserve"> городского поселения Талинка</t>
  </si>
  <si>
    <t>Код</t>
  </si>
  <si>
    <t>Наименование видов источников внутреннего финансирования дефицита бюджета</t>
  </si>
  <si>
    <t>Сумма   (тыс. руб.)</t>
  </si>
  <si>
    <t>650 01 00 00 00 00 0000 000</t>
  </si>
  <si>
    <t>ИСТОЧНИКИ ВНУТРЕННЕГО ФИНАНСИРОВАНИЯ ДЕФИЦИТОВ  БЮДЖЕТА</t>
  </si>
  <si>
    <t>650 01 03 00 00 00 0000 000</t>
  </si>
  <si>
    <t>Бюджетные кредиты от других бюджетов бюджетной системы Российской Федерации</t>
  </si>
  <si>
    <t>650 01 03 01 00 13 0000 710</t>
  </si>
  <si>
    <t>Получение кредитов от других бюджетов  бюджетной системы Российской Федерации  бюджетами городских поселений в валюте  Российской Федерации</t>
  </si>
  <si>
    <t>650 01 03 01 00 13 0000 810</t>
  </si>
  <si>
    <t>Погашение бюджетами городских поселений  кредитов от других бюджетов бюджетной системы  Российской Федерации в валюте Российской 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</si>
  <si>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</si>
  <si>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</si>
  <si>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</si>
  <si>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 городских поселений</t>
  </si>
  <si>
    <t>650 01 05 02 01 13 0000 610</t>
  </si>
  <si>
    <t>Уменьшение прочих остатков денежных средств бюджетов городских поселений</t>
  </si>
  <si>
    <t>Приложение  3</t>
  </si>
  <si>
    <t>Наименование дохода</t>
  </si>
  <si>
    <t xml:space="preserve">бюджетной </t>
  </si>
  <si>
    <t>классификации</t>
  </si>
  <si>
    <t>(тыс. рублей)</t>
  </si>
  <si>
    <t>000 1 00 00000 00 0000 000</t>
  </si>
  <si>
    <t>ДОХОДЫ</t>
  </si>
  <si>
    <t>182 1 01 02000 01 0000 000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</si>
  <si>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</si>
  <si>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</si>
  <si>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</si>
  <si>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</si>
  <si>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</si>
  <si>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</si>
  <si>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</si>
  <si>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100 1 03 02000 01 0000 000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</si>
  <si>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</si>
  <si>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</si>
  <si>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</si>
  <si>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</si>
  <si>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182 1 06 00000 00 0000 000</t>
  </si>
  <si>
    <t>Налоги  на  имущество</t>
  </si>
  <si>
    <t>182 1 06 01000 00 0000 000</t>
  </si>
  <si>
    <t>Налог на имущество физических лиц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</si>
  <si>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</si>
  <si>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</si>
  <si>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182 1 06 06000 00 0000 000</t>
  </si>
  <si>
    <t>Земельный налог</t>
  </si>
  <si>
    <t>182 1 06 06033 13 0000 110</t>
  </si>
  <si>
    <t>Земельный налог с организаций, обладающих земельным участком, расположенным в границах городских  поселений</t>
  </si>
  <si>
    <t>182 1 06 06043 13 0000 110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</si>
  <si>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</si>
  <si>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000 1 11 00000 00 0000 000</t>
  </si>
  <si>
    <t>Доходы от использования имущества , находящегося  в государственной и муниципальной собственности</t>
  </si>
  <si>
    <t>650 1 11 05013 13 0000 120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</si>
  <si>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</si>
  <si>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650 1 11 05075 13 0000 120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</si>
  <si>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</si>
  <si>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</si>
  <si>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</si>
  <si>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650 1 13 00000 00 0000 000</t>
  </si>
  <si>
    <t>Доходы от оказания платных услуг и компенсации затрат государства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</si>
  <si>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</si>
  <si>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</si>
  <si>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</si>
  <si>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</si>
  <si>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000 1 14 00000 00 0000 000</t>
  </si>
  <si>
    <t>Доходы от продажи материальных и нематериальных активов</t>
  </si>
  <si>
    <t>650 1 14 02053 13 0000 410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</si>
  <si>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</si>
  <si>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</si>
  <si>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</si>
  <si>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650 1 16 00000 00 0000 000</t>
  </si>
  <si>
    <t>Штрафы, санкции, возмещение ущерба</t>
  </si>
  <si>
    <t>650 1 16 90050 13 0000 180</t>
  </si>
  <si>
    <t>Прочие потупления от денежныхвзысканий(штрафы) и иных сумм в возмещение ущерба, зачисленные в бюджеты городских поселений</t>
  </si>
  <si>
    <t>650 1 17 00000 00 0000 000</t>
  </si>
  <si>
    <t>Прочие неналоговые доходы</t>
  </si>
  <si>
    <t>650 1 17 05050 13 0000 180</t>
  </si>
  <si>
    <t xml:space="preserve"> Прочие неналоговые доходы бюджетов городских поселений
</t>
  </si>
  <si>
    <t>000 2 00 00000 00 0000 000</t>
  </si>
  <si>
    <t>БЕЗВОЗМЕЗДНЫЕ ПОСТУПЛЕНИЯ</t>
  </si>
  <si>
    <t>650 2 02 00000 00 0000 000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</si>
  <si>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</si>
  <si>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</si>
  <si>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</si>
  <si>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</si>
  <si>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 xml:space="preserve">Субвенции бюджетам субъектов Российской Федерации и муниципальных образований </t>
  </si>
  <si>
    <t>Субвенции бюджетам городских поселений на государственную регистрацию актов гражданского состояния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</si>
  <si>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</si>
  <si>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  </t>
  </si>
  <si>
    <t>ОБ</t>
  </si>
  <si>
    <t>МБ</t>
  </si>
  <si>
    <t>Прочие межбюджетные трансферты, передаваемые бюджетам городских поселений</t>
  </si>
  <si>
    <t>650 2 07 00000 00 0000 000</t>
  </si>
  <si>
    <t>ПРОЧИЕ БЕЗВОЗМЕЗДНЫЕ ПОСТУПЛЕНИЯ</t>
  </si>
  <si>
    <t>650 2 07 05000 00 0000 000</t>
  </si>
  <si>
    <t>Прочие безвозмездные поступления в бюджеты муниципальных районов</t>
  </si>
  <si>
    <t>ВСЕГО ДОХОДОВ</t>
  </si>
  <si>
    <t xml:space="preserve"> 'к  решению Совета  депутатов     </t>
  </si>
  <si>
    <t>Наименование</t>
  </si>
  <si>
    <t>Вед</t>
  </si>
  <si>
    <t>Рз</t>
  </si>
  <si>
    <t>ПР</t>
  </si>
  <si>
    <t>ЦСР</t>
  </si>
  <si>
    <t>ВР</t>
  </si>
  <si>
    <t>В том числе за счет субвенций (субсидий) из федерального  и окружного  бюджета</t>
  </si>
  <si>
    <t>В том числе за счет субвенций  на исполнение государственных полномочий</t>
  </si>
  <si>
    <t>Общегосударственные вопросы</t>
  </si>
  <si>
    <t>01</t>
  </si>
  <si>
    <t>0102-0104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</si>
  <si>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</si>
  <si>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деятельности</t>
  </si>
  <si>
    <t>40 0 00 00000</t>
  </si>
  <si>
    <t>Непрограммные направления деятельности "Обеспечение деятельности муниципальных органов власти"</t>
  </si>
  <si>
    <t>40 1 00 00000</t>
  </si>
  <si>
    <t>Глава  муниципального  образования</t>
  </si>
  <si>
    <t>40 1 00 02030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</si>
  <si>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</si>
  <si>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</si>
  <si>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 xml:space="preserve">Заместители главы  муниципального  образования </t>
  </si>
  <si>
    <t>40 1 00 02060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</si>
  <si>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</si>
  <si>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 органов  местного  самоуправления</t>
  </si>
  <si>
    <t>40 1 00 02040</t>
  </si>
  <si>
    <t>Обеспечение проведения выборов и референдумов</t>
  </si>
  <si>
    <t>Реализация мероприятий</t>
  </si>
  <si>
    <t>40 1 00 99990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</si>
  <si>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</si>
  <si>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</si>
  <si>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Резервные фонды </t>
  </si>
  <si>
    <t>Резервные фонды</t>
  </si>
  <si>
    <t>40 8 00 00000</t>
  </si>
  <si>
    <t xml:space="preserve">Резервный фонд администрации городского поселения Талинка </t>
  </si>
  <si>
    <t>40 8 00 20210</t>
  </si>
  <si>
    <t>Иные  бюджетные  ассигнования</t>
  </si>
  <si>
    <t>Резервные средства</t>
  </si>
  <si>
    <t>Другие общегосударственные вопросы</t>
  </si>
  <si>
    <t>Муниципальная программа"Управление муниципальными финансами в Октябрьском районе  на 2018-2020 годы и на плановый период до 2025 года "</t>
  </si>
  <si>
    <t>16 0 00 00000</t>
  </si>
  <si>
    <t>Подпрогамма "Совершенствование межбюджетных отношений в Октябрьском районе"</t>
  </si>
  <si>
    <t>16 4 00 00000</t>
  </si>
  <si>
    <t>Основное мероприятие "Расходы на содействие местному самоуправлению в развитии исторических и иных местных традиций"</t>
  </si>
  <si>
    <t>16 4 04 00000</t>
  </si>
  <si>
    <t>Расходы на содействие развитию исторических и иных местных традиций</t>
  </si>
  <si>
    <t>16 4 04 82420</t>
  </si>
  <si>
    <t>Доля софинансирования на содействие развитию исторических и иных местных традиций</t>
  </si>
  <si>
    <t>16 4 04 S2420</t>
  </si>
  <si>
    <t>Прочие мероприятия  муниципальных  органов в рамках непрограммного  направления деятельности"Обеспечение деятельности муниципальных органов власти"</t>
  </si>
  <si>
    <t>40 1 00 02400</t>
  </si>
  <si>
    <t>Иные бюджетные ассигнования</t>
  </si>
  <si>
    <t>исполнение судебных актов Российской Федерации и мировых соглашений по возмещению причиненного вреда</t>
  </si>
  <si>
    <t xml:space="preserve">Уплата налогов, сборов и иных платежей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</si>
  <si>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</si>
  <si>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41 1 00 89020</t>
  </si>
  <si>
    <t>Национальная оборона</t>
  </si>
  <si>
    <t>02</t>
  </si>
  <si>
    <t>Мобилизационная  и вневойсковая подготовка</t>
  </si>
  <si>
    <t>03</t>
  </si>
  <si>
    <t>Непрограммные направления  деятельности</t>
  </si>
  <si>
    <t>Субвенции за счет средств федерального бюджета, не отнесенные к государственным программам</t>
  </si>
  <si>
    <t>40 4 00 00000</t>
  </si>
  <si>
    <t>Осуществление первичного воинского учета на территориях, где отсутствуют военные комиссариаты</t>
  </si>
  <si>
    <t>40 4 00 51180</t>
  </si>
  <si>
    <t>Национальная безопасность и правоохранительная деятельность</t>
  </si>
  <si>
    <t>Органы юстиции</t>
  </si>
  <si>
    <t>04</t>
  </si>
  <si>
    <t>Муниципальная программа "Развитие муниципальной службы в муниципальном образовании Октябрьский район"</t>
  </si>
  <si>
    <t>07 0 00 00000</t>
  </si>
  <si>
    <t>Основное мероприятие "Обеспечение условий для выполнения государственных полномочий, возложенных на администрацию Октябрьского района и администрации городских и сельских поселений Октябрьского района"</t>
  </si>
  <si>
    <t>07 0 06 00000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</si>
  <si>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</si>
  <si>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07 0 06 59300</t>
  </si>
  <si>
    <t>12 1 01 59300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</si>
  <si>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</si>
  <si>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защите  населения   и территории от чрезвычайных  ситуаций природного  и техногенного  характера, гражданская  оборона</t>
  </si>
  <si>
    <t>40 2 00 00000</t>
  </si>
  <si>
    <t>Создание и содержание резервов материальных ресурсов (запасов) для предупреждения, ликвидации чрезвычайных ситуаций</t>
  </si>
  <si>
    <t>40 2 00 20030</t>
  </si>
  <si>
    <t>Закупка товаров, работ, услуг в целях формирования государственного материального резерва</t>
  </si>
  <si>
    <t>40 2 00 99990</t>
  </si>
  <si>
    <t>Другие вопросы в области национальной безопасности и правоохранительной деятельности</t>
  </si>
  <si>
    <t>Муниципальная  программа "Профилактика правонарушений и обеспечение отдельных прав граждан в муниципальном образовании Октябрьский район"</t>
  </si>
  <si>
    <t>12 0 00 00000</t>
  </si>
  <si>
    <t>Подпрограмма "Профилактика правонарушений в сфере общественного порядка"</t>
  </si>
  <si>
    <t>12 1 00 00000</t>
  </si>
  <si>
    <t>Основное  мероприятие "Мероприятия направленные на профилактику правонарушений в сфере общественного порядка и безопасности дорожного движения"</t>
  </si>
  <si>
    <t>12 1 01 00000</t>
  </si>
  <si>
    <t>Расходы на создание условий для деятельности народных дружин</t>
  </si>
  <si>
    <t>12 1 01 82300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</si>
  <si>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</si>
  <si>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ИМТ победителям конкурсов муниципальных образований ХМАО-Югры в области созданий условий для деятельности народных дружин</t>
  </si>
  <si>
    <t>12 1 01 85120</t>
  </si>
  <si>
    <t>12 1 01 S2300</t>
  </si>
  <si>
    <t>Национальная  экономика</t>
  </si>
  <si>
    <t>Общеэкономические вопросы</t>
  </si>
  <si>
    <t>19 0 00 00000</t>
  </si>
  <si>
    <t>Подпрограмма " Содействие трудоустройству граждан"</t>
  </si>
  <si>
    <t>19 3 00 00000</t>
  </si>
  <si>
    <t>19 3 01 00000</t>
  </si>
  <si>
    <t>19 3 01 85060</t>
  </si>
  <si>
    <t>19 3 01 S5060</t>
  </si>
  <si>
    <t>Дорожное хозяйство ( дорожные  фонды)</t>
  </si>
  <si>
    <t>09</t>
  </si>
  <si>
    <t>Муниципальная  программа "Современная транспортная система в  муниципальном образовании Октябрьский район"</t>
  </si>
  <si>
    <t>11 0 00 00000</t>
  </si>
  <si>
    <t xml:space="preserve">Подпрограмма "Дорожное хозяйство " </t>
  </si>
  <si>
    <t>11 1 00 00000</t>
  </si>
  <si>
    <t>Основное  мероприятие " Реализация  мероприятий в рамках дорожной  деятельности"</t>
  </si>
  <si>
    <t>11 1 01 00000</t>
  </si>
  <si>
    <t xml:space="preserve">Расходы на строительство (реконструкцию), капитальный ремонт и ремонт автомобильных дорог общего пользования местного значения </t>
  </si>
  <si>
    <t>11 1 01 82390</t>
  </si>
  <si>
    <t>11 1 01 S2390</t>
  </si>
  <si>
    <t>Мероприятия в области национальной экономики</t>
  </si>
  <si>
    <t>40 3 00 00000</t>
  </si>
  <si>
    <t>Реализация мероприятий в рамках непрограммного направления деятельности</t>
  </si>
  <si>
    <t>40 3 00 99990</t>
  </si>
  <si>
    <t xml:space="preserve">Связь и информатика </t>
  </si>
  <si>
    <t>Прочие мероприятия  муниципальных  органов в рамках непрограммного  направления деятельности "Обеспечение деятельности муниципальных органов власти"</t>
  </si>
  <si>
    <t>Закупка товаров, работ и услуг для обеспечения государственных (муниципальных) нужд</t>
  </si>
  <si>
    <t>Другие вопросы в области  национальной  экономики</t>
  </si>
  <si>
    <t>Муниципальная  программа "Управление муниципальной собственностью в муниципальном образовании Октябрьский район"</t>
  </si>
  <si>
    <t>18 0 00 00000</t>
  </si>
  <si>
    <t>Основное  мероприятие "Организация  землеустроительных   работ"</t>
  </si>
  <si>
    <t>18 0 02 00000</t>
  </si>
  <si>
    <t>Реализация  мероприятий</t>
  </si>
  <si>
    <t>18 0 02 99990</t>
  </si>
  <si>
    <t>Жилищно-коммунальное  хозяйство</t>
  </si>
  <si>
    <t>Жилищное  хозяйство</t>
  </si>
  <si>
    <t>Мероприятия в области жилищного хозяйства</t>
  </si>
  <si>
    <t>40 6 00 00000</t>
  </si>
  <si>
    <t>40 6 00 99990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</si>
  <si>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</si>
  <si>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</si>
  <si>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Коммунальное  хозяйство</t>
  </si>
  <si>
    <t>10 0 00 00000</t>
  </si>
  <si>
    <t>10 1 00 00000</t>
  </si>
  <si>
    <t>Основное  мероприятие " Реализация мероприятий обеспечения  качественными  коммунальными  услугами"</t>
  </si>
  <si>
    <t>10 1 01 00000</t>
  </si>
  <si>
    <t>Мероприятия  в области  жилищно-коммунального хозяйства</t>
  </si>
  <si>
    <t>Благоустройство</t>
  </si>
  <si>
    <t>Муниципальная  программа "Утилизация отходов на территории   муниципального  образования  Октябрьский  район на 2014-2016 годы"</t>
  </si>
  <si>
    <t>06 0 00 00000</t>
  </si>
  <si>
    <t>Основное мероприятие "Улучшение экологической ситуации на территории Октябрьского района"</t>
  </si>
  <si>
    <t>06 0 02 99990</t>
  </si>
  <si>
    <t>Благоустройство населенных пунктов</t>
  </si>
  <si>
    <t>10 4 01 00000</t>
  </si>
  <si>
    <t>10 4 01 82200</t>
  </si>
  <si>
    <t>Мероприятия  в сфере благоустройства</t>
  </si>
  <si>
    <t>Образование</t>
  </si>
  <si>
    <t>Молодежная политика и оздоровление детей</t>
  </si>
  <si>
    <t>Муниципальная программа  "Развитие  образования в Октябрьском  районе на 2018-2020 годы и на плановый период до 2025 года"</t>
  </si>
  <si>
    <t>01 0 00 00000</t>
  </si>
  <si>
    <t>Подпрограмма " Молодежь Октябрьского  района и допризывная  подготовка"</t>
  </si>
  <si>
    <t>01 3 00 00000</t>
  </si>
  <si>
    <t>Основное  мероприятие " Реализация  эффективной  системы  социализации и самореализации, развитию  потенциала молодежи"</t>
  </si>
  <si>
    <t>01 3 01 00000</t>
  </si>
  <si>
    <t>Расходы на проведение мероприятий</t>
  </si>
  <si>
    <t>01 3 01 20600</t>
  </si>
  <si>
    <t>Расходы на выплаты персоналу казенных учреждений</t>
  </si>
  <si>
    <t>Культура, кинематография</t>
  </si>
  <si>
    <t>08</t>
  </si>
  <si>
    <t>Культура</t>
  </si>
  <si>
    <t>Муниципальная программа "Культура в муниципальном образовании Октябрьский район"</t>
  </si>
  <si>
    <t>03 0 00 00000</t>
  </si>
  <si>
    <t>Подпрограмма "Сохранение исторического и культурного наследия"</t>
  </si>
  <si>
    <t>03 1 00 00000</t>
  </si>
  <si>
    <t>Основное  мероприятие "Развитие  библиотечного  дела"</t>
  </si>
  <si>
    <t>03 1 01 00000</t>
  </si>
  <si>
    <t>Доля софинансирования к расходам на развитие сферы культуры в муниципальных образованиях автономного округа</t>
  </si>
  <si>
    <t>03 1 А1 S2520</t>
  </si>
  <si>
    <t>Мероприятия в области культуры  и кинематографии</t>
  </si>
  <si>
    <t>40 7 00 00000</t>
  </si>
  <si>
    <t>Расходы на обеспечение деятельности (оказание услуг) муниципальных учреждений</t>
  </si>
  <si>
    <t>40 7 00 00590</t>
  </si>
  <si>
    <t>Мероприятия в сфере культуры и кинематографии</t>
  </si>
  <si>
    <t>40 7 00 20700</t>
  </si>
  <si>
    <t>старшее поколение(302,5)+общепоселковые(66,0)</t>
  </si>
  <si>
    <t>Другие вопросы в области культуры, кинематографии</t>
  </si>
  <si>
    <t>Муниципальная  программа " Культура Октябрьского  района на 2016-2020 годы"</t>
  </si>
  <si>
    <t>Подпрограмма " Профессиональное искусство и самодеятельное  художенственное  творчество"</t>
  </si>
  <si>
    <t>03 3 00 00000</t>
  </si>
  <si>
    <t>Основное  мероприятие " Сохранение и развитие народных художественных помыслов и ремесел, народной культуры и самодеятельного (любительского ) художественного  творчества</t>
  </si>
  <si>
    <t>03 3 01 00000</t>
  </si>
  <si>
    <t>03 3 01 20700</t>
  </si>
  <si>
    <t xml:space="preserve">Закупка товаров, работ и услуг для государственных (муниципальных) нужд
</t>
  </si>
  <si>
    <t>Подпрограмма " Реализация  творческого потенциала   жителей Октябрьского  района"</t>
  </si>
  <si>
    <t>03 4 00 00000</t>
  </si>
  <si>
    <t>Основное  мероприятие "Стимулирование культурного разнообразия"</t>
  </si>
  <si>
    <t>03 4 02 00000</t>
  </si>
  <si>
    <t>03 4 02 20900</t>
  </si>
  <si>
    <t>Основное  мероприятие " Поддержка  деятелей культуры и искусства "</t>
  </si>
  <si>
    <t>03 4 03 00000</t>
  </si>
  <si>
    <t>03 4 03 20700</t>
  </si>
  <si>
    <t xml:space="preserve"> Социальное обеспечение и иные выплаты населению
</t>
  </si>
  <si>
    <t>Премии и гранты</t>
  </si>
  <si>
    <t>Социальная политика</t>
  </si>
  <si>
    <t>Пенсионное обеспечение</t>
  </si>
  <si>
    <t>Пенсии за выслугу лет, дополнительное пенсионное обеспечение</t>
  </si>
  <si>
    <t>40 1 00 02410</t>
  </si>
  <si>
    <t>Социальное обеспечение и иные выплаты населению</t>
  </si>
  <si>
    <t>Публичные нормативные социальные выплаты гражданам</t>
  </si>
  <si>
    <t>КВР 312 КОСГУ 263</t>
  </si>
  <si>
    <t>Физическая культура и спорт</t>
  </si>
  <si>
    <t>Физическая  культура</t>
  </si>
  <si>
    <t>Муниципальная программа " Развитие  физической  культуры и спорта на территории Октябрьского  района на 2018-2020 годы и на плановый период до 2025 года"</t>
  </si>
  <si>
    <t>04 0 00 00000</t>
  </si>
  <si>
    <t xml:space="preserve">Подпрограмма" Развитие  массовой  физической  культуры  и спорта" </t>
  </si>
  <si>
    <t>04 1 00 00000</t>
  </si>
  <si>
    <t>Основное  мероприятие "Мероприятия на развитие массовой физической культуры и спорта"</t>
  </si>
  <si>
    <t>04 1 01 00000</t>
  </si>
  <si>
    <t>04 1 01 20800</t>
  </si>
  <si>
    <t>ИМТ на реализацию мероприятий  по проведению смотров-конкурсов в сфере физической культуры и спорта  (ОБ)</t>
  </si>
  <si>
    <t>04 1 01 85200</t>
  </si>
  <si>
    <t>Мероприятия в области физической культуры и спорта</t>
  </si>
  <si>
    <t>41 0 00 00000</t>
  </si>
  <si>
    <t>41 0 00 00590</t>
  </si>
  <si>
    <t>Мероприятия в сфере физической культуры и спорта в рамках непрограммного направления деятельности</t>
  </si>
  <si>
    <t>41 0 00 20800</t>
  </si>
  <si>
    <t>ВСЕГО</t>
  </si>
  <si>
    <t xml:space="preserve">(муниципальным программам и не программным направлениям деятельности) группам и подгруппам </t>
  </si>
  <si>
    <t>видов расходов классификации расходов бюджета городского поселения Талинка</t>
  </si>
  <si>
    <t>В том числе за счет субвенций из федерального   бюджета</t>
  </si>
  <si>
    <t>В том числе за счет субвенций из регионального фонда компенсаций</t>
  </si>
  <si>
    <t>Муниципальные программы</t>
  </si>
  <si>
    <t>Муниципальная программа  "Развитие  образования муниципальном образовании Октябрьский район "</t>
  </si>
  <si>
    <t>Расходы на модернизацию общедоступных муниципальных  библиотек</t>
  </si>
  <si>
    <t>11 1 01 99990</t>
  </si>
  <si>
    <t>Расходы для создания условий для деятельности  народных дружин</t>
  </si>
  <si>
    <t>12 1 0182300</t>
  </si>
  <si>
    <t>12 1 01S2300</t>
  </si>
  <si>
    <t>Муниципальная программа "Управление муниципальными финансами в муниципальном образовании Октябрьский район"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</si>
  <si>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</si>
  <si>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</si>
  <si>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Иные межбюджетные трансферты</t>
  </si>
  <si>
    <t>Государственные программы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</si>
  <si>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деятельности, не отнесенные к государственным программам" за счет средств федерального бюджета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</si>
  <si>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</si>
  <si>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 xml:space="preserve">Другие общегосударственные вопросы </t>
  </si>
  <si>
    <t>Мобилизационная и вневойсковая подготовка</t>
  </si>
  <si>
    <t>Национальная экономика</t>
  </si>
  <si>
    <t>Дорожное хозяйство ( дорожные фонды 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</si>
  <si>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</si>
  <si>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</si>
  <si>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</si>
  <si>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</si>
  <si>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Физическая культура</t>
  </si>
  <si>
    <t xml:space="preserve">Обеспечение проведения выборов и референдумов 
</t>
  </si>
  <si>
    <t>Муниципальная программа "Управление муниципальными финансами в Октябрьском районе на 2018-2020 годы и на плановый период до 2025 года"</t>
  </si>
  <si>
    <t>Расходы на реализацию мероприятий</t>
  </si>
  <si>
    <t>Муниципальная программа  "Развитие  образования в муниципальном образовании Октябрьский  район"</t>
  </si>
  <si>
    <t>Культура и кинематография</t>
  </si>
  <si>
    <t>Муниципальная  программа " Культура в муниципальном образовании Октябрьский район"</t>
  </si>
  <si>
    <t>Подпрограмма " Профессиональное искусство и самодеятельное  художественное  творчество"</t>
  </si>
  <si>
    <t>Муниципальная программа " Развитие  физической  культуры и спорта в  Октябрьском  районе"</t>
  </si>
  <si>
    <t>Муниципальное образование</t>
  </si>
  <si>
    <t>Дотация на выравнивание уровня бюджетной обеспеченности</t>
  </si>
  <si>
    <t>Дотация на сбалансированность</t>
  </si>
  <si>
    <t>Субсидии</t>
  </si>
  <si>
    <t>Субвенции</t>
  </si>
  <si>
    <t>городское поселение Талинка</t>
  </si>
  <si>
    <t>ИТОГО:</t>
  </si>
  <si>
    <t>в том числе:</t>
  </si>
  <si>
    <t>Расходы на развитие сферы культуры в муниципальных образованиях Ханты-Мансийского автономного округа – Югры в рамках основного  мероприятия "Развитие  библиотечного  дела" подпрограммы "Сохранение исторического и культурного наследия" муниципальной программы  "Культура в муниципальном образовании Октябрьский район"</t>
  </si>
  <si>
    <t>Расходы на строительство (реконструкцию), капитальный ремонт и ремонт автомобильных дорог общего пользования местного значения в рамках  основного  мероприятия " Реализация  мероприятий в рамках дорожной  деятельности" подпрограммы  "Дорожное хозяйство " муниципальной  программы "Современная транспортная система в  муниципальном образовании Октябрьский район"</t>
  </si>
  <si>
    <t>Расходы на создания условий для деятельности  народных дружин в рамках основного  мероприятия "Мероприятия направленные на профилактику правонарушений в сфере общественного порядка и безопасности дорожного движения" подпрограммы "Профилактика правонарушений в сфере общественного порядка" муниципальной  программы "Профилактика правонарушений и обеспечение отдельных прав граждан в муниципальном образовании Октябрьский район"</t>
  </si>
  <si>
    <t>Приложение  2</t>
  </si>
  <si>
    <t>от "     " __________ 2019 года №____</t>
  </si>
  <si>
    <t>Приложение  4</t>
  </si>
  <si>
    <t>Приложение  5</t>
  </si>
  <si>
    <t>Приложение 6</t>
  </si>
  <si>
    <t>Приложение 7</t>
  </si>
  <si>
    <t>100 1 03 02231 01 0000 110</t>
  </si>
  <si>
    <t>100 1 03 02241 01 0000 110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</si>
  <si>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</si>
  <si>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</si>
  <si>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100 1 03 02261 01 0000 110</t>
  </si>
  <si>
    <t>650 1 17 01050 13 0000 180</t>
  </si>
  <si>
    <t xml:space="preserve">Невыясненные поступления, зачисляемые в  бюджеты городских поселений
</t>
  </si>
  <si>
    <t>650 2 02 30000 00 0000 150</t>
  </si>
  <si>
    <t>650 2 02 35930 13 0000 150</t>
  </si>
  <si>
    <t>650 2 02 35118 13 0000 150</t>
  </si>
  <si>
    <t>650 2 02 40000 00 0000 150</t>
  </si>
  <si>
    <t>650 2 02 49999 13 0000 150</t>
  </si>
  <si>
    <t>650 2 07 05030 13 0000 150</t>
  </si>
  <si>
    <t>Прочие безвозмездные поступления в бюджеты городских поселений</t>
  </si>
  <si>
    <t>650 2 02 10000 00 0000 150</t>
  </si>
  <si>
    <t xml:space="preserve">650 2 02 15001 13 0000 150
</t>
  </si>
  <si>
    <t>650 2 02 15002 13 0000 150</t>
  </si>
  <si>
    <t>Субвенции бюджетам городских поселений на выполнение передаваемых полномочий субъектов Российской Федерации</t>
  </si>
  <si>
    <t>650 2 02 30024 13 0000 150</t>
  </si>
  <si>
    <t>Муниципальная  программа «Улучшение условий и охраны труда, развитие социального партнерства и содействие занятости населения в муниципальном образовании Октябрьский район"</t>
  </si>
  <si>
    <t>Основное  мероприятие " Реализация мероприятий по содействию трудоустройству граждан"</t>
  </si>
  <si>
    <t>Расходы на реализацию мероприятий по содействию  трудоустройства  граждан (бюджет автномного округа)</t>
  </si>
  <si>
    <t>Расходы на реализацию мероприятий по содействию  трудоустройства  граждан (доля софинансирования местного бюджета)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</si>
  <si>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</si>
  <si>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для деятельности народных дружин, полученные поселением в конкурсе муниципальных образований ХМАО-Югры в качестве победителя</t>
  </si>
  <si>
    <t>Муниципальная программа «Жилищно – коммунальный комплекс и городская среда в муниципальном образовании Октябрьский район»</t>
  </si>
  <si>
    <t>Подпрограмма  «Создание условий для обеспечения качественными коммунальными услугами»</t>
  </si>
  <si>
    <t>Расходы на реализацию полномочий в сфере жилищно-коммунального комплекса</t>
  </si>
  <si>
    <t>10 1 01 82591</t>
  </si>
  <si>
    <t>10 1 01 S2591</t>
  </si>
  <si>
    <t>41 1 0089020</t>
  </si>
  <si>
    <t>Муниципальная программа «Жилищно-коммунальный комплекс и городская среда в муниципальном образовании Октябрьский район»</t>
  </si>
  <si>
    <t>10 5 00 00000</t>
  </si>
  <si>
    <t>10 5 F2 00000</t>
  </si>
  <si>
    <t>10 5 F2 55550</t>
  </si>
  <si>
    <t>Подпрограмма «Формирование комфортной городской среды»</t>
  </si>
  <si>
    <t>Основное мероприятие "Федеральный проект "Формирование комфортной городской среды"</t>
  </si>
  <si>
    <t>Мероприятия по защите населения и территории от чрезвычайных ситуаций природного и техногенного характера, гражданская оборона</t>
  </si>
  <si>
    <t>Реализация программ формирования современной городской среды  (Проведение мероприятий по благоустройству дворовых
территорий и мест общего пользования)</t>
  </si>
  <si>
    <t>10 5 01 00000</t>
  </si>
  <si>
    <t>10 5 01 99990</t>
  </si>
  <si>
    <t>Основное мероприятие "Увеличение количества благоустроенных дворовых территорий и мест общего пользования"</t>
  </si>
  <si>
    <t>41 2 00 00000</t>
  </si>
  <si>
    <t>Наказы избирателей депутатам Думы Ханты-Мансийского автономного округа - Югры</t>
  </si>
  <si>
    <t>41 2 00 85160</t>
  </si>
  <si>
    <t>Расходы на финансирование наказов избирателей депутатам Думы Ханты-Мансийского автономного округа - Югры</t>
  </si>
  <si>
    <t>Охрана окружающей среды</t>
  </si>
  <si>
    <t>Другие вопросы в области охраны окружающей среды</t>
  </si>
  <si>
    <t>06 0 02 00000</t>
  </si>
  <si>
    <t>Расходы на 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</si>
  <si>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06 0 02 84290</t>
  </si>
  <si>
    <t xml:space="preserve"> Муниципальная программа "Экологическая безопасность в муниципальном образовании Октябрьский район"</t>
  </si>
  <si>
    <t xml:space="preserve">Другие вопросы в области социальной политики 
</t>
  </si>
  <si>
    <t>Другие вопросы в области социальной политики</t>
  </si>
  <si>
    <t xml:space="preserve">        Источники внутреннего финансирования дефицита бюджета                                городского поселения Талинка на 2019 год                                                                                           </t>
  </si>
  <si>
    <t>Доходы бюджета городского поселение Талинка на 2019 год</t>
  </si>
  <si>
    <t>План на 2019 года</t>
  </si>
  <si>
    <t xml:space="preserve">Распределение бюджетных ассигнований по разделам, подразделам, </t>
  </si>
  <si>
    <t>целевым статьям (муниципальным программам и не программным</t>
  </si>
  <si>
    <t xml:space="preserve"> направлениям деятельности), группам и подгруппам видов расходов</t>
  </si>
  <si>
    <t xml:space="preserve"> классификации расходов бюджета городского поселения Талинка</t>
  </si>
  <si>
    <t xml:space="preserve"> на 2019 год</t>
  </si>
  <si>
    <t>Сумма на 2019 года (тыс. рублей)</t>
  </si>
  <si>
    <t xml:space="preserve">Распределение бюджетных ассигнований по целевым статьям </t>
  </si>
  <si>
    <t>Распределение бюджетных ассигнований по разделам и подразделам классификации расходов бюджета муниципального образования городского поселения Талинка на 2019 год</t>
  </si>
  <si>
    <t>Ведомственная  структура  расходов бюджета городского поселения Талинка на 2019 год</t>
  </si>
  <si>
    <t xml:space="preserve">Распределение межбюджетных трансфертов </t>
  </si>
  <si>
    <t>бюджета городского поселения Талинка  на 2019 год</t>
  </si>
  <si>
    <t xml:space="preserve">Сумма на 2019 года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</si>
  <si>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</si>
  <si>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03 1 01 82520</t>
  </si>
  <si>
    <t>03 1 01 S2520</t>
  </si>
  <si>
    <t>Расходы на развитие сферы культуры в муниципальных образованиях автономного округа</t>
  </si>
  <si>
    <t>Реализация мероприятий "Улучшение экологической ситуации на территории Октябрьского района" в рамках муниципальной  программа Муниципальная  программа "Экологическая безопасность в муниципальном образовании Октябрьский район"</t>
  </si>
  <si>
    <t>Реализация программ формирования современной городской среды  (Проведение мероприятий по благоустройству дворовых
территорий и мест общего пользования)в рамках основного мероприятия "Федеральный проект "Формирование комфортной городской среды" подпрограммы «Формирование комфортной городской среды» муниципальной программы «Жилищно-коммунальный комплекс и городская среда в муниципальном образовании Октябрьский район»</t>
  </si>
  <si>
    <t>Реализация мероприятий "Увеличение количества благоустроенных дворовых территорий и мест общего пользования" рамках основного мероприятия "Федеральный проект "Формирование комфортной городской среды" подпрограммы «Формирование комфортной городской среды» муниципальной программы «Жилищно-коммунальный комплекс и городская среда в муниципальном образовании Октябрьский район»</t>
  </si>
  <si>
    <t>Реализация мероприятий "Организация  землеустроительных   работ" в рамках муниципальной  программы "Управление муниципальной собственностью в муниципальном образовании Октябрьский район"</t>
  </si>
  <si>
    <t>Расходы на реализацию мероприятий по содействию  трудоустройства  граждан в рамках сновного  мероприятия " Реализация мероприятий по содействию трудоустройству граждан" подпрограммы " Содействие трудоустройству граждан" муниципальной  программы «Улучшение условий и охраны труда, развитие социального партнерства и содействие занятости населения в муниципальном образовании Октябрьский район"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</si>
  <si>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</si>
  <si>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полномочий в сфере жилищно-коммунального комплекса в рамках  основного  мероприятия " Реализация мероприятий обеспечения  качественными  коммунальными  услугами" подпрограммы  "Создание условий для обеспечения качественными коммунальными услугами" муниципальной  программы «Жилищно – коммунальный комплекс и городская среда в муниципальном образовании Октябрьский район»</t>
  </si>
  <si>
    <t>Муниципальная программа "Экологическая безопасность в муниципальном образовании Октябрьский район"</t>
  </si>
  <si>
    <t>Расходы за счет средств резервного фонда Правительства Ханты-Мансийского автономного округа -Югры</t>
  </si>
  <si>
    <t>06 0 02 85150</t>
  </si>
  <si>
    <t>Реаизация мероприятия "Улучшение экологической ситуации на территории Октябрьского района" в рамках  Муниципальной программы "Экологическая безопасность в муниципальном образовании Октябрьский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</si>
</sst>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.0"/>
    <numFmt numFmtId="166" formatCode="0.000"/>
    <numFmt numFmtId="167" formatCode="000"/>
    <numFmt numFmtId="168" formatCode="0000000"/>
    <numFmt numFmtId="169" formatCode="00"/>
    <numFmt numFmtId="170" formatCode="#,##0.0;[Red]\-#,##0.0;0.0"/>
  </numFmts>
  <fonts count="78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sz val="10"/>
      <color rgb="FFFF0066"/>
      <name val="Arial Cyr"/>
      <family val="2"/>
      <charset val="204"/>
    </font>
    <font>
      <b/>
      <sz val="12"/>
      <name val="Arial Narrow"/>
      <family val="2"/>
      <charset val="204"/>
    </font>
    <font>
      <sz val="12"/>
      <color rgb="FF0000FF"/>
      <name val="Arial Cyr"/>
      <family val="2"/>
      <charset val="204"/>
    </font>
    <font>
      <sz val="12"/>
      <color rgb="FFFF0066"/>
      <name val="Arial Cyr"/>
      <family val="2"/>
      <charset val="204"/>
    </font>
    <font>
      <sz val="10"/>
      <name val="Arial Cyr"/>
      <charset val="204"/>
    </font>
    <font>
      <sz val="12"/>
      <color rgb="FFFF0066"/>
      <name val="Arial Narrow"/>
      <family val="2"/>
      <charset val="204"/>
    </font>
    <font>
      <sz val="12"/>
      <color rgb="FF0000FF"/>
      <name val="Arial Narrow"/>
      <family val="2"/>
      <charset val="204"/>
    </font>
    <font>
      <sz val="10"/>
      <color rgb="FFFF0066"/>
      <name val="Arial Cyr"/>
      <charset val="204"/>
    </font>
    <font>
      <sz val="10"/>
      <color rgb="FF0000FF"/>
      <name val="Arial Cyr"/>
      <charset val="204"/>
    </font>
    <font>
      <sz val="13"/>
      <color rgb="FF0000FF"/>
      <name val="Arial Cyr"/>
      <charset val="204"/>
    </font>
    <font>
      <sz val="10"/>
      <color theme="0"/>
      <name val="Arial Cyr"/>
      <charset val="204"/>
    </font>
    <font>
      <b/>
      <sz val="10"/>
      <color theme="0"/>
      <name val="Arial Cyr"/>
      <charset val="204"/>
    </font>
    <font>
      <b/>
      <sz val="10"/>
      <color indexed="12"/>
      <name val="Arial Cyr"/>
      <charset val="204"/>
    </font>
    <font>
      <sz val="10"/>
      <color indexed="12"/>
      <name val="Arial Cyr"/>
      <charset val="204"/>
    </font>
    <font>
      <i/>
      <sz val="10"/>
      <color indexed="12"/>
      <name val="Arial Cyr"/>
      <charset val="204"/>
    </font>
    <font>
      <i/>
      <sz val="10"/>
      <color theme="0"/>
      <name val="Arial Cyr"/>
      <charset val="204"/>
    </font>
    <font>
      <sz val="12"/>
      <color rgb="FFFF0000"/>
      <name val="Arial Narrow"/>
      <family val="2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Arial Narrow"/>
      <family val="2"/>
      <charset val="204"/>
    </font>
    <font>
      <sz val="14"/>
      <color rgb="FF0000FF"/>
      <name val="Times New Roman Cyr"/>
      <family val="1"/>
      <charset val="204"/>
    </font>
    <font>
      <sz val="10"/>
      <color rgb="FFFF0066"/>
      <name val="Times New Roman Cyr"/>
      <family val="1"/>
      <charset val="204"/>
    </font>
    <font>
      <b/>
      <sz val="11"/>
      <name val="Arial Narrow"/>
      <family val="2"/>
      <charset val="204"/>
    </font>
    <font>
      <b/>
      <sz val="10"/>
      <color rgb="FF0000FF"/>
      <name val="Times New Roman Cyr"/>
      <family val="1"/>
      <charset val="204"/>
    </font>
    <font>
      <b/>
      <sz val="10"/>
      <color rgb="FFFF0066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color rgb="FFFF0000"/>
      <name val="Arial Narrow"/>
      <family val="2"/>
      <charset val="204"/>
    </font>
    <font>
      <sz val="10"/>
      <color theme="0"/>
      <name val="Times New Roman Cyr"/>
      <family val="1"/>
      <charset val="204"/>
    </font>
    <font>
      <sz val="10"/>
      <color indexed="45"/>
      <name val="Times New Roman Cyr"/>
      <family val="1"/>
      <charset val="204"/>
    </font>
    <font>
      <sz val="12"/>
      <color theme="0"/>
      <name val="Arial Narrow"/>
      <family val="2"/>
      <charset val="204"/>
    </font>
    <font>
      <sz val="12"/>
      <color indexed="45"/>
      <name val="Arial Narrow"/>
      <family val="2"/>
      <charset val="204"/>
    </font>
    <font>
      <sz val="10"/>
      <color indexed="12"/>
      <name val="Times New Roman Cyr"/>
      <family val="1"/>
      <charset val="204"/>
    </font>
    <font>
      <sz val="12"/>
      <color indexed="12"/>
      <name val="Arial Narrow"/>
      <family val="2"/>
      <charset val="204"/>
    </font>
    <font>
      <sz val="10"/>
      <color indexed="10"/>
      <name val="Times New Roman Cyr"/>
      <family val="1"/>
      <charset val="204"/>
    </font>
    <font>
      <b/>
      <sz val="10"/>
      <color theme="0"/>
      <name val="Times New Roman Cyr"/>
      <family val="1"/>
      <charset val="204"/>
    </font>
    <font>
      <b/>
      <sz val="10"/>
      <color indexed="14"/>
      <name val="Times New Roman Cyr"/>
      <family val="1"/>
      <charset val="204"/>
    </font>
    <font>
      <b/>
      <sz val="10"/>
      <color indexed="45"/>
      <name val="Times New Roman Cyr"/>
      <family val="1"/>
      <charset val="204"/>
    </font>
    <font>
      <sz val="12"/>
      <color indexed="10"/>
      <name val="Arial Narrow"/>
      <family val="2"/>
      <charset val="204"/>
    </font>
    <font>
      <sz val="10"/>
      <color rgb="FF0000FF"/>
      <name val="Times New Roman Cyr"/>
      <family val="1"/>
      <charset val="204"/>
    </font>
    <font>
      <sz val="12"/>
      <color theme="9" tint="-0.499984740745262"/>
      <name val="Arial Narrow"/>
      <family val="2"/>
      <charset val="204"/>
    </font>
    <font>
      <b/>
      <sz val="10"/>
      <color theme="0"/>
      <name val="Arial"/>
      <family val="2"/>
      <charset val="204"/>
    </font>
    <font>
      <b/>
      <sz val="10"/>
      <color theme="0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sz val="14"/>
      <name val="Times New Roman Cyr"/>
      <family val="1"/>
      <charset val="204"/>
    </font>
    <font>
      <sz val="12"/>
      <color rgb="FF0000CC"/>
      <name val="Arial Narrow"/>
      <family val="2"/>
      <charset val="204"/>
    </font>
    <font>
      <sz val="10"/>
      <color rgb="FF0000CC"/>
      <name val="Times New Roman Cyr"/>
      <family val="1"/>
      <charset val="204"/>
    </font>
    <font>
      <b/>
      <sz val="12"/>
      <color rgb="FF0000CC"/>
      <name val="Arial Narrow"/>
      <family val="2"/>
      <charset val="204"/>
    </font>
    <font>
      <sz val="12"/>
      <color indexed="15"/>
      <name val="Arial Narrow"/>
      <family val="2"/>
      <charset val="204"/>
    </font>
    <font>
      <sz val="12"/>
      <color indexed="11"/>
      <name val="Arial Narrow"/>
      <family val="2"/>
      <charset val="204"/>
    </font>
    <font>
      <sz val="10"/>
      <color indexed="11"/>
      <name val="Times New Roman Cyr"/>
      <family val="1"/>
      <charset val="204"/>
    </font>
    <font>
      <sz val="12"/>
      <color theme="1"/>
      <name val="Arial Narrow"/>
      <family val="2"/>
      <charset val="204"/>
    </font>
    <font>
      <b/>
      <sz val="12"/>
      <color rgb="FF0000FF"/>
      <name val="Times New Roman Cyr"/>
      <family val="1"/>
      <charset val="204"/>
    </font>
    <font>
      <b/>
      <sz val="12"/>
      <color indexed="12"/>
      <name val="Times New Roman Cyr"/>
      <family val="1"/>
      <charset val="204"/>
    </font>
    <font>
      <sz val="12"/>
      <color rgb="FF0000FF"/>
      <name val="Times New Roman Cyr"/>
      <family val="1"/>
      <charset val="204"/>
    </font>
    <font>
      <sz val="12"/>
      <color indexed="12"/>
      <name val="Times New Roman Cyr"/>
      <family val="1"/>
      <charset val="204"/>
    </font>
    <font>
      <b/>
      <sz val="12"/>
      <color rgb="FFFF0066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rgb="FFFF0066"/>
      <name val="Times New Roman Cyr"/>
      <family val="1"/>
      <charset val="204"/>
    </font>
    <font>
      <b/>
      <sz val="12"/>
      <color rgb="FF0000FF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  <font>
      <sz val="10"/>
      <color theme="1"/>
      <name val="Times New Roman Cyr"/>
      <family val="1"/>
      <charset val="204"/>
    </font>
    <font>
      <b/>
      <sz val="14"/>
      <color rgb="FF0000FF"/>
      <name val="Arial Narrow"/>
      <family val="2"/>
      <charset val="204"/>
    </font>
    <font>
      <sz val="14"/>
      <color rgb="FF0000FF"/>
      <name val="Arial Narrow"/>
      <family val="2"/>
      <charset val="204"/>
    </font>
    <font>
      <b/>
      <sz val="11"/>
      <color rgb="FF0000FF"/>
      <name val="Arial Narrow"/>
      <family val="2"/>
      <charset val="204"/>
    </font>
    <font>
      <sz val="12"/>
      <color rgb="FF0000FF"/>
      <name val="Times New Roman"/>
      <family val="1"/>
      <charset val="204"/>
    </font>
    <font>
      <sz val="10"/>
      <color rgb="FF0000FF"/>
      <name val="Arial Narrow"/>
      <family val="2"/>
      <charset val="204"/>
    </font>
    <font>
      <b/>
      <sz val="10"/>
      <color rgb="FF0000FF"/>
      <name val="Arial Narrow"/>
      <family val="2"/>
      <charset val="204"/>
    </font>
    <font>
      <b/>
      <sz val="13"/>
      <color rgb="FF0000FF"/>
      <name val="Arial Narrow"/>
      <family val="2"/>
      <charset val="204"/>
    </font>
    <font>
      <sz val="13"/>
      <color rgb="FF0000FF"/>
      <name val="Arial Narrow"/>
      <family val="2"/>
      <charset val="204"/>
    </font>
    <font>
      <b/>
      <i/>
      <sz val="12"/>
      <color rgb="FF0000FF"/>
      <name val="Arial Narrow"/>
      <family val="2"/>
      <charset val="204"/>
    </font>
    <font>
      <b/>
      <sz val="12"/>
      <color rgb="FF0000FF"/>
      <name val="Times New Roman Cyr"/>
      <charset val="204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rgb="FFCCFFCC"/>
        <bgColor indexed="64"/>
      </patternFill>
    </fill>
    <fill>
      <patternFill patternType="solid">
        <fgColor indexed="9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rgb="FFFFCCFF"/>
        <bgColor indexed="26"/>
      </patternFill>
    </fill>
    <fill>
      <patternFill patternType="solid">
        <fgColor rgb="FFFFCCFF"/>
      </patternFill>
    </fill>
    <fill>
      <patternFill patternType="solid">
        <fgColor rgb="FFFFCCFF"/>
        <bgColor indexed="27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5"/>
        <bgColor indexed="27"/>
      </patternFill>
    </fill>
    <fill>
      <patternFill patternType="solid">
        <fgColor rgb="FF66FFCC"/>
        <bgColor indexed="64"/>
      </patternFill>
    </fill>
    <fill>
      <patternFill patternType="solid">
        <fgColor theme="0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B3FFFF"/>
        <bgColor indexed="64"/>
      </patternFill>
    </fill>
    <fill>
      <patternFill patternType="solid">
        <fgColor rgb="FFFF99CC"/>
        <bgColor indexed="29"/>
      </patternFill>
    </fill>
  </fills>
  <borders count="1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078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164" fontId="5" fillId="0" borderId="0" xfId="0" applyNumberFormat="1" applyFont="1"/>
    <xf numFmtId="0" fontId="1" fillId="0" borderId="0" xfId="0" applyFont="1"/>
    <xf numFmtId="164" fontId="0" fillId="0" borderId="0" xfId="0" applyNumberFormat="1"/>
    <xf numFmtId="165" fontId="3" fillId="0" borderId="0" xfId="2" applyNumberFormat="1" applyFont="1"/>
    <xf numFmtId="0" fontId="12" fillId="0" borderId="0" xfId="2" applyFont="1"/>
    <xf numFmtId="0" fontId="13" fillId="0" borderId="0" xfId="2" applyFont="1"/>
    <xf numFmtId="0" fontId="14" fillId="0" borderId="0" xfId="2" applyFont="1" applyAlignment="1">
      <alignment vertical="center" wrapText="1"/>
    </xf>
    <xf numFmtId="164" fontId="14" fillId="0" borderId="0" xfId="2" applyNumberFormat="1" applyFont="1" applyAlignment="1">
      <alignment vertical="center" wrapText="1"/>
    </xf>
    <xf numFmtId="164" fontId="12" fillId="0" borderId="0" xfId="2" applyNumberFormat="1" applyFont="1"/>
    <xf numFmtId="3" fontId="12" fillId="0" borderId="0" xfId="2" applyNumberFormat="1" applyFont="1"/>
    <xf numFmtId="166" fontId="15" fillId="0" borderId="0" xfId="2" applyNumberFormat="1" applyFont="1"/>
    <xf numFmtId="0" fontId="12" fillId="0" borderId="0" xfId="2" applyFont="1" applyFill="1"/>
    <xf numFmtId="3" fontId="12" fillId="0" borderId="0" xfId="2" applyNumberFormat="1" applyFont="1" applyFill="1"/>
    <xf numFmtId="9" fontId="15" fillId="0" borderId="0" xfId="2" applyNumberFormat="1" applyFont="1" applyFill="1" applyAlignment="1">
      <alignment vertical="center"/>
    </xf>
    <xf numFmtId="0" fontId="15" fillId="0" borderId="0" xfId="2" applyFont="1" applyFill="1"/>
    <xf numFmtId="0" fontId="16" fillId="0" borderId="0" xfId="2" applyFont="1"/>
    <xf numFmtId="0" fontId="17" fillId="0" borderId="0" xfId="2" applyFont="1"/>
    <xf numFmtId="0" fontId="18" fillId="0" borderId="0" xfId="2" applyFont="1"/>
    <xf numFmtId="0" fontId="19" fillId="0" borderId="0" xfId="2" applyFont="1"/>
    <xf numFmtId="166" fontId="20" fillId="0" borderId="0" xfId="2" applyNumberFormat="1" applyFont="1"/>
    <xf numFmtId="0" fontId="15" fillId="2" borderId="0" xfId="2" applyFont="1" applyFill="1" applyAlignment="1">
      <alignment horizontal="right"/>
    </xf>
    <xf numFmtId="0" fontId="15" fillId="2" borderId="0" xfId="2" applyFont="1" applyFill="1"/>
    <xf numFmtId="0" fontId="9" fillId="0" borderId="0" xfId="2"/>
    <xf numFmtId="164" fontId="9" fillId="0" borderId="0" xfId="2" applyNumberFormat="1"/>
    <xf numFmtId="0" fontId="22" fillId="0" borderId="0" xfId="8" applyFont="1" applyFill="1"/>
    <xf numFmtId="0" fontId="22" fillId="0" borderId="0" xfId="8" applyFont="1"/>
    <xf numFmtId="0" fontId="23" fillId="0" borderId="0" xfId="8" applyFont="1" applyFill="1"/>
    <xf numFmtId="0" fontId="23" fillId="0" borderId="0" xfId="8" applyFont="1"/>
    <xf numFmtId="0" fontId="24" fillId="0" borderId="0" xfId="8" applyFont="1"/>
    <xf numFmtId="0" fontId="25" fillId="0" borderId="0" xfId="8" applyFont="1" applyFill="1"/>
    <xf numFmtId="0" fontId="25" fillId="0" borderId="0" xfId="8" applyFont="1"/>
    <xf numFmtId="0" fontId="3" fillId="0" borderId="0" xfId="8" applyFont="1"/>
    <xf numFmtId="0" fontId="26" fillId="0" borderId="0" xfId="8" applyFont="1" applyFill="1"/>
    <xf numFmtId="0" fontId="27" fillId="0" borderId="39" xfId="8" applyNumberFormat="1" applyFont="1" applyFill="1" applyBorder="1" applyAlignment="1" applyProtection="1">
      <alignment horizontal="center" vertical="center" wrapText="1"/>
      <protection hidden="1"/>
    </xf>
    <xf numFmtId="0" fontId="28" fillId="0" borderId="0" xfId="8" applyFont="1" applyFill="1"/>
    <xf numFmtId="0" fontId="28" fillId="0" borderId="0" xfId="8" applyFont="1"/>
    <xf numFmtId="0" fontId="6" fillId="0" borderId="41" xfId="8" applyFont="1" applyBorder="1" applyAlignment="1">
      <alignment horizontal="center" vertical="center"/>
    </xf>
    <xf numFmtId="0" fontId="29" fillId="0" borderId="0" xfId="8" applyFont="1" applyFill="1"/>
    <xf numFmtId="0" fontId="30" fillId="0" borderId="0" xfId="8" applyFont="1" applyFill="1"/>
    <xf numFmtId="0" fontId="30" fillId="0" borderId="0" xfId="8" applyFont="1"/>
    <xf numFmtId="3" fontId="31" fillId="3" borderId="43" xfId="8" applyNumberFormat="1" applyFont="1" applyFill="1" applyBorder="1" applyAlignment="1" applyProtection="1">
      <alignment vertical="center"/>
      <protection hidden="1"/>
    </xf>
    <xf numFmtId="0" fontId="32" fillId="0" borderId="0" xfId="8" applyFont="1" applyFill="1"/>
    <xf numFmtId="165" fontId="21" fillId="4" borderId="44" xfId="8" applyNumberFormat="1" applyFont="1" applyFill="1" applyBorder="1" applyAlignment="1" applyProtection="1">
      <alignment vertical="center"/>
      <protection hidden="1"/>
    </xf>
    <xf numFmtId="3" fontId="21" fillId="4" borderId="45" xfId="8" applyNumberFormat="1" applyFont="1" applyFill="1" applyBorder="1" applyAlignment="1" applyProtection="1">
      <alignment vertical="center"/>
      <protection hidden="1"/>
    </xf>
    <xf numFmtId="164" fontId="32" fillId="0" borderId="0" xfId="8" applyNumberFormat="1" applyFont="1" applyFill="1"/>
    <xf numFmtId="165" fontId="32" fillId="0" borderId="0" xfId="8" applyNumberFormat="1" applyFont="1" applyFill="1" applyAlignment="1">
      <alignment horizontal="center"/>
    </xf>
    <xf numFmtId="0" fontId="33" fillId="0" borderId="0" xfId="8" applyFont="1" applyFill="1"/>
    <xf numFmtId="0" fontId="33" fillId="0" borderId="0" xfId="8" applyFont="1"/>
    <xf numFmtId="167" fontId="3" fillId="0" borderId="15" xfId="8" applyNumberFormat="1" applyFont="1" applyFill="1" applyBorder="1" applyAlignment="1" applyProtection="1">
      <alignment horizontal="right" vertical="center" wrapText="1"/>
      <protection hidden="1"/>
    </xf>
    <xf numFmtId="169" fontId="3" fillId="0" borderId="15" xfId="8" applyNumberFormat="1" applyFont="1" applyFill="1" applyBorder="1" applyAlignment="1" applyProtection="1">
      <alignment horizontal="right" vertical="center" wrapText="1"/>
      <protection hidden="1"/>
    </xf>
    <xf numFmtId="169" fontId="3" fillId="0" borderId="15" xfId="8" applyNumberFormat="1" applyFont="1" applyFill="1" applyBorder="1" applyAlignment="1" applyProtection="1">
      <alignment horizontal="right" vertical="center"/>
      <protection hidden="1"/>
    </xf>
    <xf numFmtId="165" fontId="21" fillId="0" borderId="46" xfId="8" applyNumberFormat="1" applyFont="1" applyFill="1" applyBorder="1" applyAlignment="1" applyProtection="1">
      <alignment vertical="center"/>
      <protection hidden="1"/>
    </xf>
    <xf numFmtId="3" fontId="21" fillId="0" borderId="47" xfId="8" applyNumberFormat="1" applyFont="1" applyFill="1" applyBorder="1" applyAlignment="1" applyProtection="1">
      <alignment vertical="center"/>
      <protection hidden="1"/>
    </xf>
    <xf numFmtId="0" fontId="21" fillId="0" borderId="47" xfId="8" applyFont="1" applyBorder="1" applyAlignment="1">
      <alignment vertical="center"/>
    </xf>
    <xf numFmtId="167" fontId="3" fillId="5" borderId="15" xfId="8" applyNumberFormat="1" applyFont="1" applyFill="1" applyBorder="1" applyAlignment="1" applyProtection="1">
      <alignment horizontal="right" vertical="center" wrapText="1"/>
      <protection hidden="1"/>
    </xf>
    <xf numFmtId="169" fontId="3" fillId="5" borderId="15" xfId="8" applyNumberFormat="1" applyFont="1" applyFill="1" applyBorder="1" applyAlignment="1" applyProtection="1">
      <alignment horizontal="right" vertical="center" wrapText="1"/>
      <protection hidden="1"/>
    </xf>
    <xf numFmtId="169" fontId="3" fillId="5" borderId="15" xfId="8" applyNumberFormat="1" applyFont="1" applyFill="1" applyBorder="1" applyAlignment="1" applyProtection="1">
      <alignment horizontal="right" vertical="center"/>
      <protection hidden="1"/>
    </xf>
    <xf numFmtId="165" fontId="21" fillId="5" borderId="48" xfId="8" applyNumberFormat="1" applyFont="1" applyFill="1" applyBorder="1" applyAlignment="1">
      <alignment vertical="center"/>
    </xf>
    <xf numFmtId="0" fontId="21" fillId="5" borderId="49" xfId="8" applyFont="1" applyFill="1" applyBorder="1" applyAlignment="1">
      <alignment vertical="center"/>
    </xf>
    <xf numFmtId="165" fontId="21" fillId="0" borderId="50" xfId="8" applyNumberFormat="1" applyFont="1" applyFill="1" applyBorder="1" applyAlignment="1">
      <alignment vertical="center"/>
    </xf>
    <xf numFmtId="165" fontId="21" fillId="0" borderId="44" xfId="8" applyNumberFormat="1" applyFont="1" applyFill="1" applyBorder="1" applyAlignment="1" applyProtection="1">
      <alignment vertical="center"/>
      <protection hidden="1"/>
    </xf>
    <xf numFmtId="3" fontId="21" fillId="0" borderId="45" xfId="8" applyNumberFormat="1" applyFont="1" applyFill="1" applyBorder="1" applyAlignment="1" applyProtection="1">
      <alignment vertical="center"/>
      <protection hidden="1"/>
    </xf>
    <xf numFmtId="165" fontId="21" fillId="0" borderId="48" xfId="8" applyNumberFormat="1" applyFont="1" applyFill="1" applyBorder="1" applyAlignment="1" applyProtection="1">
      <alignment vertical="center"/>
      <protection hidden="1"/>
    </xf>
    <xf numFmtId="3" fontId="21" fillId="0" borderId="49" xfId="8" applyNumberFormat="1" applyFont="1" applyFill="1" applyBorder="1" applyAlignment="1" applyProtection="1">
      <alignment vertical="center"/>
      <protection hidden="1"/>
    </xf>
    <xf numFmtId="0" fontId="3" fillId="0" borderId="15" xfId="0" applyFont="1" applyBorder="1" applyAlignment="1">
      <alignment vertical="center" wrapText="1"/>
    </xf>
    <xf numFmtId="0" fontId="34" fillId="0" borderId="0" xfId="8" applyFont="1" applyFill="1" applyAlignment="1">
      <alignment vertical="center"/>
    </xf>
    <xf numFmtId="0" fontId="35" fillId="0" borderId="0" xfId="8" applyFont="1" applyFill="1" applyAlignment="1">
      <alignment vertical="center"/>
    </xf>
    <xf numFmtId="0" fontId="35" fillId="0" borderId="0" xfId="8" applyFont="1" applyAlignment="1">
      <alignment vertical="center"/>
    </xf>
    <xf numFmtId="0" fontId="3" fillId="5" borderId="15" xfId="0" applyFont="1" applyFill="1" applyBorder="1" applyAlignment="1">
      <alignment vertical="center" wrapText="1"/>
    </xf>
    <xf numFmtId="165" fontId="21" fillId="5" borderId="48" xfId="8" applyNumberFormat="1" applyFont="1" applyFill="1" applyBorder="1" applyAlignment="1" applyProtection="1">
      <alignment vertical="center"/>
      <protection hidden="1"/>
    </xf>
    <xf numFmtId="3" fontId="21" fillId="5" borderId="49" xfId="8" applyNumberFormat="1" applyFont="1" applyFill="1" applyBorder="1" applyAlignment="1" applyProtection="1">
      <alignment vertical="center"/>
      <protection hidden="1"/>
    </xf>
    <xf numFmtId="49" fontId="34" fillId="0" borderId="0" xfId="8" applyNumberFormat="1" applyFont="1" applyFill="1" applyAlignment="1">
      <alignment vertical="center"/>
    </xf>
    <xf numFmtId="165" fontId="11" fillId="4" borderId="46" xfId="8" applyNumberFormat="1" applyFont="1" applyFill="1" applyBorder="1" applyAlignment="1" applyProtection="1">
      <alignment vertical="center"/>
      <protection hidden="1"/>
    </xf>
    <xf numFmtId="3" fontId="11" fillId="4" borderId="47" xfId="8" applyNumberFormat="1" applyFont="1" applyFill="1" applyBorder="1" applyAlignment="1" applyProtection="1">
      <alignment vertical="center"/>
      <protection hidden="1"/>
    </xf>
    <xf numFmtId="0" fontId="36" fillId="0" borderId="0" xfId="8" applyFont="1" applyFill="1"/>
    <xf numFmtId="0" fontId="36" fillId="0" borderId="0" xfId="8" applyFont="1"/>
    <xf numFmtId="165" fontId="11" fillId="0" borderId="46" xfId="8" applyNumberFormat="1" applyFont="1" applyFill="1" applyBorder="1" applyAlignment="1" applyProtection="1">
      <alignment vertical="center"/>
      <protection hidden="1"/>
    </xf>
    <xf numFmtId="3" fontId="11" fillId="0" borderId="47" xfId="8" applyNumberFormat="1" applyFont="1" applyFill="1" applyBorder="1" applyAlignment="1" applyProtection="1">
      <alignment vertical="center"/>
      <protection hidden="1"/>
    </xf>
    <xf numFmtId="0" fontId="37" fillId="0" borderId="0" xfId="8" applyFont="1" applyFill="1" applyAlignment="1">
      <alignment vertical="center"/>
    </xf>
    <xf numFmtId="165" fontId="11" fillId="0" borderId="48" xfId="8" applyNumberFormat="1" applyFont="1" applyFill="1" applyBorder="1" applyAlignment="1" applyProtection="1">
      <alignment vertical="center"/>
      <protection hidden="1"/>
    </xf>
    <xf numFmtId="3" fontId="11" fillId="0" borderId="49" xfId="8" applyNumberFormat="1" applyFont="1" applyFill="1" applyBorder="1" applyAlignment="1" applyProtection="1">
      <alignment vertical="center"/>
      <protection hidden="1"/>
    </xf>
    <xf numFmtId="165" fontId="11" fillId="5" borderId="48" xfId="8" applyNumberFormat="1" applyFont="1" applyFill="1" applyBorder="1" applyAlignment="1" applyProtection="1">
      <alignment vertical="center"/>
      <protection hidden="1"/>
    </xf>
    <xf numFmtId="3" fontId="11" fillId="5" borderId="49" xfId="8" applyNumberFormat="1" applyFont="1" applyFill="1" applyBorder="1" applyAlignment="1" applyProtection="1">
      <alignment vertical="center"/>
      <protection hidden="1"/>
    </xf>
    <xf numFmtId="165" fontId="21" fillId="4" borderId="46" xfId="8" applyNumberFormat="1" applyFont="1" applyFill="1" applyBorder="1" applyAlignment="1" applyProtection="1">
      <alignment vertical="center"/>
      <protection hidden="1"/>
    </xf>
    <xf numFmtId="3" fontId="21" fillId="4" borderId="47" xfId="8" applyNumberFormat="1" applyFont="1" applyFill="1" applyBorder="1" applyAlignment="1" applyProtection="1">
      <alignment vertical="center"/>
      <protection hidden="1"/>
    </xf>
    <xf numFmtId="0" fontId="38" fillId="0" borderId="0" xfId="8" applyFont="1" applyFill="1"/>
    <xf numFmtId="0" fontId="38" fillId="0" borderId="0" xfId="8" applyFont="1"/>
    <xf numFmtId="0" fontId="21" fillId="5" borderId="47" xfId="8" applyFont="1" applyFill="1" applyBorder="1" applyAlignment="1">
      <alignment vertical="center"/>
    </xf>
    <xf numFmtId="165" fontId="11" fillId="5" borderId="46" xfId="8" applyNumberFormat="1" applyFont="1" applyFill="1" applyBorder="1" applyAlignment="1" applyProtection="1">
      <alignment vertical="center"/>
      <protection hidden="1"/>
    </xf>
    <xf numFmtId="3" fontId="11" fillId="5" borderId="47" xfId="8" applyNumberFormat="1" applyFont="1" applyFill="1" applyBorder="1" applyAlignment="1" applyProtection="1">
      <alignment vertical="center"/>
      <protection hidden="1"/>
    </xf>
    <xf numFmtId="165" fontId="21" fillId="5" borderId="46" xfId="8" applyNumberFormat="1" applyFont="1" applyFill="1" applyBorder="1" applyAlignment="1" applyProtection="1">
      <alignment vertical="center"/>
      <protection hidden="1"/>
    </xf>
    <xf numFmtId="3" fontId="21" fillId="5" borderId="47" xfId="8" applyNumberFormat="1" applyFont="1" applyFill="1" applyBorder="1" applyAlignment="1" applyProtection="1">
      <alignment vertical="center"/>
      <protection hidden="1"/>
    </xf>
    <xf numFmtId="166" fontId="34" fillId="0" borderId="0" xfId="8" applyNumberFormat="1" applyFont="1" applyFill="1" applyAlignment="1">
      <alignment vertical="center"/>
    </xf>
    <xf numFmtId="165" fontId="21" fillId="0" borderId="51" xfId="8" applyNumberFormat="1" applyFont="1" applyFill="1" applyBorder="1" applyAlignment="1">
      <alignment vertical="center"/>
    </xf>
    <xf numFmtId="0" fontId="21" fillId="0" borderId="52" xfId="8" applyFont="1" applyFill="1" applyBorder="1" applyAlignment="1">
      <alignment vertical="center"/>
    </xf>
    <xf numFmtId="165" fontId="31" fillId="3" borderId="53" xfId="8" applyNumberFormat="1" applyFont="1" applyFill="1" applyBorder="1" applyAlignment="1" applyProtection="1">
      <alignment vertical="center"/>
      <protection hidden="1"/>
    </xf>
    <xf numFmtId="1" fontId="31" fillId="3" borderId="43" xfId="8" applyNumberFormat="1" applyFont="1" applyFill="1" applyBorder="1" applyAlignment="1" applyProtection="1">
      <alignment vertical="center"/>
      <protection hidden="1"/>
    </xf>
    <xf numFmtId="1" fontId="21" fillId="4" borderId="45" xfId="8" applyNumberFormat="1" applyFont="1" applyFill="1" applyBorder="1" applyAlignment="1" applyProtection="1">
      <alignment vertical="center"/>
      <protection hidden="1"/>
    </xf>
    <xf numFmtId="0" fontId="3" fillId="0" borderId="15" xfId="0" applyFont="1" applyBorder="1" applyAlignment="1">
      <alignment horizontal="right" vertical="center" wrapText="1"/>
    </xf>
    <xf numFmtId="1" fontId="21" fillId="0" borderId="47" xfId="8" applyNumberFormat="1" applyFont="1" applyFill="1" applyBorder="1" applyAlignment="1" applyProtection="1">
      <alignment vertical="center"/>
      <protection hidden="1"/>
    </xf>
    <xf numFmtId="1" fontId="21" fillId="0" borderId="49" xfId="8" applyNumberFormat="1" applyFont="1" applyFill="1" applyBorder="1" applyAlignment="1" applyProtection="1">
      <alignment vertical="center"/>
      <protection hidden="1"/>
    </xf>
    <xf numFmtId="0" fontId="3" fillId="5" borderId="15" xfId="0" applyFont="1" applyFill="1" applyBorder="1" applyAlignment="1">
      <alignment horizontal="right" vertical="center" wrapText="1"/>
    </xf>
    <xf numFmtId="1" fontId="21" fillId="5" borderId="49" xfId="8" applyNumberFormat="1" applyFont="1" applyFill="1" applyBorder="1" applyAlignment="1" applyProtection="1">
      <alignment vertical="center"/>
      <protection hidden="1"/>
    </xf>
    <xf numFmtId="0" fontId="39" fillId="0" borderId="0" xfId="8" applyFont="1" applyFill="1"/>
    <xf numFmtId="0" fontId="40" fillId="0" borderId="0" xfId="8" applyFont="1" applyFill="1"/>
    <xf numFmtId="0" fontId="40" fillId="0" borderId="0" xfId="8" applyFont="1"/>
    <xf numFmtId="0" fontId="41" fillId="0" borderId="0" xfId="8" applyFont="1" applyFill="1"/>
    <xf numFmtId="0" fontId="41" fillId="0" borderId="0" xfId="8" applyFont="1"/>
    <xf numFmtId="0" fontId="3" fillId="8" borderId="15" xfId="4" applyNumberFormat="1" applyFont="1" applyFill="1" applyBorder="1" applyAlignment="1" applyProtection="1">
      <alignment horizontal="right" vertical="center"/>
      <protection hidden="1"/>
    </xf>
    <xf numFmtId="165" fontId="21" fillId="0" borderId="54" xfId="8" applyNumberFormat="1" applyFont="1" applyFill="1" applyBorder="1" applyAlignment="1" applyProtection="1">
      <alignment vertical="center"/>
      <protection hidden="1"/>
    </xf>
    <xf numFmtId="0" fontId="21" fillId="0" borderId="55" xfId="8" applyFont="1" applyBorder="1" applyAlignment="1">
      <alignment vertical="center"/>
    </xf>
    <xf numFmtId="168" fontId="3" fillId="0" borderId="15" xfId="4" applyNumberFormat="1" applyFont="1" applyFill="1" applyBorder="1" applyAlignment="1" applyProtection="1">
      <alignment vertical="center" wrapText="1"/>
      <protection hidden="1"/>
    </xf>
    <xf numFmtId="0" fontId="21" fillId="0" borderId="47" xfId="8" applyFont="1" applyFill="1" applyBorder="1" applyAlignment="1">
      <alignment vertical="center"/>
    </xf>
    <xf numFmtId="0" fontId="3" fillId="5" borderId="15" xfId="4" applyNumberFormat="1" applyFont="1" applyFill="1" applyBorder="1" applyAlignment="1" applyProtection="1">
      <alignment horizontal="right" vertical="center"/>
      <protection hidden="1"/>
    </xf>
    <xf numFmtId="167" fontId="3" fillId="9" borderId="15" xfId="8" applyNumberFormat="1" applyFont="1" applyFill="1" applyBorder="1" applyAlignment="1" applyProtection="1">
      <alignment horizontal="right" vertical="center" wrapText="1"/>
      <protection hidden="1"/>
    </xf>
    <xf numFmtId="0" fontId="35" fillId="10" borderId="0" xfId="8" applyFont="1" applyFill="1" applyAlignment="1">
      <alignment vertical="center"/>
    </xf>
    <xf numFmtId="167" fontId="3" fillId="11" borderId="15" xfId="8" applyNumberFormat="1" applyFont="1" applyFill="1" applyBorder="1" applyAlignment="1" applyProtection="1">
      <alignment horizontal="right" vertical="center" wrapText="1"/>
      <protection hidden="1"/>
    </xf>
    <xf numFmtId="167" fontId="3" fillId="12" borderId="15" xfId="8" applyNumberFormat="1" applyFont="1" applyFill="1" applyBorder="1" applyAlignment="1" applyProtection="1">
      <alignment horizontal="right" vertical="center" wrapText="1"/>
      <protection hidden="1"/>
    </xf>
    <xf numFmtId="167" fontId="3" fillId="8" borderId="15" xfId="8" applyNumberFormat="1" applyFont="1" applyFill="1" applyBorder="1" applyAlignment="1" applyProtection="1">
      <alignment horizontal="right" vertical="center" wrapText="1"/>
      <protection hidden="1"/>
    </xf>
    <xf numFmtId="0" fontId="33" fillId="10" borderId="0" xfId="8" applyFont="1" applyFill="1"/>
    <xf numFmtId="0" fontId="42" fillId="0" borderId="0" xfId="8" applyFont="1" applyFill="1" applyAlignment="1">
      <alignment vertical="center"/>
    </xf>
    <xf numFmtId="167" fontId="3" fillId="8" borderId="15" xfId="4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8" applyFont="1" applyFill="1" applyAlignment="1">
      <alignment vertical="center"/>
    </xf>
    <xf numFmtId="0" fontId="43" fillId="0" borderId="0" xfId="8" applyFont="1" applyFill="1"/>
    <xf numFmtId="0" fontId="43" fillId="0" borderId="0" xfId="8" applyFont="1"/>
    <xf numFmtId="0" fontId="43" fillId="10" borderId="0" xfId="8" applyFont="1" applyFill="1"/>
    <xf numFmtId="165" fontId="31" fillId="3" borderId="56" xfId="8" applyNumberFormat="1" applyFont="1" applyFill="1" applyBorder="1" applyAlignment="1" applyProtection="1">
      <alignment horizontal="right" vertical="center"/>
      <protection hidden="1"/>
    </xf>
    <xf numFmtId="165" fontId="31" fillId="3" borderId="57" xfId="8" applyNumberFormat="1" applyFont="1" applyFill="1" applyBorder="1" applyAlignment="1" applyProtection="1">
      <alignment horizontal="right" vertical="center"/>
      <protection hidden="1"/>
    </xf>
    <xf numFmtId="165" fontId="21" fillId="4" borderId="58" xfId="8" applyNumberFormat="1" applyFont="1" applyFill="1" applyBorder="1" applyAlignment="1" applyProtection="1">
      <alignment vertical="center"/>
      <protection hidden="1"/>
    </xf>
    <xf numFmtId="165" fontId="21" fillId="4" borderId="59" xfId="8" applyNumberFormat="1" applyFont="1" applyFill="1" applyBorder="1" applyAlignment="1" applyProtection="1">
      <alignment vertical="center"/>
      <protection hidden="1"/>
    </xf>
    <xf numFmtId="0" fontId="44" fillId="0" borderId="0" xfId="8" applyFont="1" applyFill="1" applyAlignment="1">
      <alignment vertical="center"/>
    </xf>
    <xf numFmtId="165" fontId="21" fillId="0" borderId="60" xfId="8" applyNumberFormat="1" applyFont="1" applyFill="1" applyBorder="1" applyAlignment="1" applyProtection="1">
      <alignment vertical="center"/>
      <protection hidden="1"/>
    </xf>
    <xf numFmtId="165" fontId="21" fillId="0" borderId="61" xfId="8" applyNumberFormat="1" applyFont="1" applyFill="1" applyBorder="1" applyAlignment="1" applyProtection="1">
      <alignment vertical="center"/>
      <protection hidden="1"/>
    </xf>
    <xf numFmtId="165" fontId="21" fillId="0" borderId="62" xfId="8" applyNumberFormat="1" applyFont="1" applyFill="1" applyBorder="1" applyAlignment="1" applyProtection="1">
      <alignment vertical="center"/>
      <protection hidden="1"/>
    </xf>
    <xf numFmtId="165" fontId="21" fillId="0" borderId="63" xfId="8" applyNumberFormat="1" applyFont="1" applyFill="1" applyBorder="1" applyAlignment="1" applyProtection="1">
      <alignment vertical="center"/>
      <protection hidden="1"/>
    </xf>
    <xf numFmtId="165" fontId="21" fillId="5" borderId="64" xfId="8" applyNumberFormat="1" applyFont="1" applyFill="1" applyBorder="1" applyAlignment="1" applyProtection="1">
      <alignment vertical="center"/>
      <protection hidden="1"/>
    </xf>
    <xf numFmtId="165" fontId="21" fillId="5" borderId="65" xfId="8" applyNumberFormat="1" applyFont="1" applyFill="1" applyBorder="1" applyAlignment="1" applyProtection="1">
      <alignment vertical="center"/>
      <protection hidden="1"/>
    </xf>
    <xf numFmtId="165" fontId="21" fillId="0" borderId="50" xfId="8" applyNumberFormat="1" applyFont="1" applyFill="1" applyBorder="1" applyAlignment="1" applyProtection="1">
      <alignment vertical="center"/>
      <protection hidden="1"/>
    </xf>
    <xf numFmtId="3" fontId="21" fillId="0" borderId="15" xfId="8" applyNumberFormat="1" applyFont="1" applyFill="1" applyBorder="1" applyAlignment="1" applyProtection="1">
      <alignment vertical="center"/>
      <protection hidden="1"/>
    </xf>
    <xf numFmtId="165" fontId="21" fillId="5" borderId="54" xfId="8" applyNumberFormat="1" applyFont="1" applyFill="1" applyBorder="1" applyAlignment="1" applyProtection="1">
      <alignment vertical="center"/>
      <protection hidden="1"/>
    </xf>
    <xf numFmtId="3" fontId="21" fillId="5" borderId="55" xfId="8" applyNumberFormat="1" applyFont="1" applyFill="1" applyBorder="1" applyAlignment="1" applyProtection="1">
      <alignment vertical="center"/>
      <protection hidden="1"/>
    </xf>
    <xf numFmtId="165" fontId="21" fillId="0" borderId="51" xfId="8" applyNumberFormat="1" applyFont="1" applyFill="1" applyBorder="1" applyAlignment="1" applyProtection="1">
      <alignment vertical="center"/>
      <protection hidden="1"/>
    </xf>
    <xf numFmtId="3" fontId="21" fillId="0" borderId="52" xfId="8" applyNumberFormat="1" applyFont="1" applyFill="1" applyBorder="1" applyAlignment="1" applyProtection="1">
      <alignment vertical="center"/>
      <protection hidden="1"/>
    </xf>
    <xf numFmtId="165" fontId="21" fillId="0" borderId="66" xfId="8" applyNumberFormat="1" applyFont="1" applyFill="1" applyBorder="1" applyAlignment="1" applyProtection="1">
      <alignment vertical="center"/>
      <protection hidden="1"/>
    </xf>
    <xf numFmtId="3" fontId="21" fillId="0" borderId="67" xfId="8" applyNumberFormat="1" applyFont="1" applyFill="1" applyBorder="1" applyAlignment="1" applyProtection="1">
      <alignment vertical="center"/>
      <protection hidden="1"/>
    </xf>
    <xf numFmtId="165" fontId="21" fillId="5" borderId="68" xfId="8" applyNumberFormat="1" applyFont="1" applyFill="1" applyBorder="1" applyAlignment="1">
      <alignment vertical="center"/>
    </xf>
    <xf numFmtId="0" fontId="21" fillId="5" borderId="69" xfId="8" applyFont="1" applyFill="1" applyBorder="1" applyAlignment="1">
      <alignment vertical="center"/>
    </xf>
    <xf numFmtId="0" fontId="11" fillId="0" borderId="0" xfId="8" applyFont="1" applyAlignment="1">
      <alignment vertical="center"/>
    </xf>
    <xf numFmtId="165" fontId="21" fillId="5" borderId="50" xfId="8" applyNumberFormat="1" applyFont="1" applyFill="1" applyBorder="1" applyAlignment="1" applyProtection="1">
      <alignment vertical="center"/>
      <protection hidden="1"/>
    </xf>
    <xf numFmtId="3" fontId="21" fillId="5" borderId="15" xfId="8" applyNumberFormat="1" applyFont="1" applyFill="1" applyBorder="1" applyAlignment="1" applyProtection="1">
      <alignment vertical="center"/>
      <protection hidden="1"/>
    </xf>
    <xf numFmtId="3" fontId="21" fillId="0" borderId="13" xfId="8" applyNumberFormat="1" applyFont="1" applyFill="1" applyBorder="1" applyAlignment="1" applyProtection="1">
      <alignment vertical="center"/>
      <protection hidden="1"/>
    </xf>
    <xf numFmtId="3" fontId="21" fillId="0" borderId="16" xfId="8" applyNumberFormat="1" applyFont="1" applyFill="1" applyBorder="1" applyAlignment="1" applyProtection="1">
      <alignment vertical="center"/>
      <protection hidden="1"/>
    </xf>
    <xf numFmtId="165" fontId="21" fillId="0" borderId="70" xfId="8" applyNumberFormat="1" applyFont="1" applyFill="1" applyBorder="1" applyAlignment="1" applyProtection="1">
      <alignment vertical="center"/>
      <protection hidden="1"/>
    </xf>
    <xf numFmtId="3" fontId="21" fillId="0" borderId="71" xfId="8" applyNumberFormat="1" applyFont="1" applyFill="1" applyBorder="1" applyAlignment="1" applyProtection="1">
      <alignment vertical="center"/>
      <protection hidden="1"/>
    </xf>
    <xf numFmtId="165" fontId="21" fillId="5" borderId="53" xfId="8" applyNumberFormat="1" applyFont="1" applyFill="1" applyBorder="1" applyAlignment="1" applyProtection="1">
      <alignment vertical="center"/>
      <protection hidden="1"/>
    </xf>
    <xf numFmtId="3" fontId="21" fillId="5" borderId="72" xfId="8" applyNumberFormat="1" applyFont="1" applyFill="1" applyBorder="1" applyAlignment="1" applyProtection="1">
      <alignment vertical="center"/>
      <protection hidden="1"/>
    </xf>
    <xf numFmtId="3" fontId="21" fillId="4" borderId="73" xfId="8" applyNumberFormat="1" applyFont="1" applyFill="1" applyBorder="1" applyAlignment="1" applyProtection="1">
      <alignment vertical="center"/>
      <protection hidden="1"/>
    </xf>
    <xf numFmtId="165" fontId="21" fillId="0" borderId="46" xfId="8" applyNumberFormat="1" applyFont="1" applyFill="1" applyBorder="1" applyAlignment="1">
      <alignment vertical="center"/>
    </xf>
    <xf numFmtId="165" fontId="21" fillId="13" borderId="46" xfId="8" applyNumberFormat="1" applyFont="1" applyFill="1" applyBorder="1" applyAlignment="1" applyProtection="1">
      <alignment vertical="center"/>
      <protection hidden="1"/>
    </xf>
    <xf numFmtId="3" fontId="21" fillId="13" borderId="47" xfId="8" applyNumberFormat="1" applyFont="1" applyFill="1" applyBorder="1" applyAlignment="1" applyProtection="1">
      <alignment vertical="center"/>
      <protection hidden="1"/>
    </xf>
    <xf numFmtId="165" fontId="31" fillId="3" borderId="56" xfId="8" applyNumberFormat="1" applyFont="1" applyFill="1" applyBorder="1" applyAlignment="1" applyProtection="1">
      <alignment horizontal="right" vertical="center" wrapText="1"/>
      <protection hidden="1"/>
    </xf>
    <xf numFmtId="1" fontId="31" fillId="3" borderId="57" xfId="8" applyNumberFormat="1" applyFont="1" applyFill="1" applyBorder="1" applyAlignment="1" applyProtection="1">
      <alignment horizontal="right" vertical="center" wrapText="1"/>
      <protection hidden="1"/>
    </xf>
    <xf numFmtId="165" fontId="21" fillId="4" borderId="58" xfId="8" applyNumberFormat="1" applyFont="1" applyFill="1" applyBorder="1" applyAlignment="1" applyProtection="1">
      <alignment horizontal="right" vertical="center" wrapText="1"/>
      <protection hidden="1"/>
    </xf>
    <xf numFmtId="1" fontId="21" fillId="4" borderId="74" xfId="8" applyNumberFormat="1" applyFont="1" applyFill="1" applyBorder="1" applyAlignment="1" applyProtection="1">
      <alignment horizontal="right" vertical="center" wrapText="1"/>
      <protection hidden="1"/>
    </xf>
    <xf numFmtId="165" fontId="21" fillId="0" borderId="73" xfId="8" applyNumberFormat="1" applyFont="1" applyFill="1" applyBorder="1" applyAlignment="1">
      <alignment vertical="center"/>
    </xf>
    <xf numFmtId="3" fontId="21" fillId="0" borderId="75" xfId="8" applyNumberFormat="1" applyFont="1" applyFill="1" applyBorder="1" applyAlignment="1" applyProtection="1">
      <alignment vertical="center"/>
      <protection hidden="1"/>
    </xf>
    <xf numFmtId="165" fontId="21" fillId="14" borderId="46" xfId="8" applyNumberFormat="1" applyFont="1" applyFill="1" applyBorder="1" applyAlignment="1" applyProtection="1">
      <alignment vertical="center"/>
      <protection hidden="1"/>
    </xf>
    <xf numFmtId="3" fontId="21" fillId="14" borderId="47" xfId="8" applyNumberFormat="1" applyFont="1" applyFill="1" applyBorder="1" applyAlignment="1" applyProtection="1">
      <alignment vertical="center"/>
      <protection hidden="1"/>
    </xf>
    <xf numFmtId="165" fontId="21" fillId="0" borderId="76" xfId="8" applyNumberFormat="1" applyFont="1" applyFill="1" applyBorder="1" applyAlignment="1" applyProtection="1">
      <alignment vertical="center"/>
      <protection hidden="1"/>
    </xf>
    <xf numFmtId="3" fontId="21" fillId="0" borderId="41" xfId="8" applyNumberFormat="1" applyFont="1" applyFill="1" applyBorder="1" applyAlignment="1" applyProtection="1">
      <alignment vertical="center"/>
      <protection hidden="1"/>
    </xf>
    <xf numFmtId="165" fontId="21" fillId="5" borderId="44" xfId="8" applyNumberFormat="1" applyFont="1" applyFill="1" applyBorder="1" applyAlignment="1" applyProtection="1">
      <alignment vertical="center"/>
      <protection hidden="1"/>
    </xf>
    <xf numFmtId="3" fontId="21" fillId="5" borderId="45" xfId="8" applyNumberFormat="1" applyFont="1" applyFill="1" applyBorder="1" applyAlignment="1" applyProtection="1">
      <alignment vertical="center"/>
      <protection hidden="1"/>
    </xf>
    <xf numFmtId="165" fontId="21" fillId="5" borderId="66" xfId="8" applyNumberFormat="1" applyFont="1" applyFill="1" applyBorder="1" applyAlignment="1" applyProtection="1">
      <alignment vertical="center"/>
      <protection hidden="1"/>
    </xf>
    <xf numFmtId="3" fontId="21" fillId="5" borderId="67" xfId="8" applyNumberFormat="1" applyFont="1" applyFill="1" applyBorder="1" applyAlignment="1" applyProtection="1">
      <alignment vertical="center"/>
      <protection hidden="1"/>
    </xf>
    <xf numFmtId="3" fontId="21" fillId="0" borderId="78" xfId="8" applyNumberFormat="1" applyFont="1" applyFill="1" applyBorder="1" applyAlignment="1">
      <alignment vertical="center"/>
    </xf>
    <xf numFmtId="0" fontId="38" fillId="10" borderId="0" xfId="8" applyFont="1" applyFill="1"/>
    <xf numFmtId="3" fontId="21" fillId="5" borderId="78" xfId="8" applyNumberFormat="1" applyFont="1" applyFill="1" applyBorder="1" applyAlignment="1" applyProtection="1">
      <alignment vertical="center"/>
      <protection hidden="1"/>
    </xf>
    <xf numFmtId="165" fontId="21" fillId="14" borderId="60" xfId="8" applyNumberFormat="1" applyFont="1" applyFill="1" applyBorder="1" applyAlignment="1" applyProtection="1">
      <alignment horizontal="right" vertical="center" wrapText="1"/>
      <protection hidden="1"/>
    </xf>
    <xf numFmtId="1" fontId="21" fillId="14" borderId="79" xfId="8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8" applyFont="1" applyFill="1" applyAlignment="1">
      <alignment vertical="center"/>
    </xf>
    <xf numFmtId="0" fontId="3" fillId="0" borderId="0" xfId="8" applyFont="1" applyAlignment="1">
      <alignment vertical="center"/>
    </xf>
    <xf numFmtId="0" fontId="3" fillId="10" borderId="0" xfId="8" applyFont="1" applyFill="1" applyAlignment="1">
      <alignment vertical="center"/>
    </xf>
    <xf numFmtId="1" fontId="31" fillId="3" borderId="57" xfId="8" applyNumberFormat="1" applyFont="1" applyFill="1" applyBorder="1" applyAlignment="1" applyProtection="1">
      <alignment horizontal="right" vertical="center"/>
      <protection hidden="1"/>
    </xf>
    <xf numFmtId="0" fontId="22" fillId="10" borderId="0" xfId="8" applyFont="1" applyFill="1"/>
    <xf numFmtId="165" fontId="21" fillId="5" borderId="51" xfId="8" applyNumberFormat="1" applyFont="1" applyFill="1" applyBorder="1" applyAlignment="1">
      <alignment vertical="center"/>
    </xf>
    <xf numFmtId="0" fontId="21" fillId="5" borderId="52" xfId="8" applyFont="1" applyFill="1" applyBorder="1" applyAlignment="1">
      <alignment vertical="center"/>
    </xf>
    <xf numFmtId="0" fontId="45" fillId="0" borderId="0" xfId="8" applyFont="1" applyFill="1"/>
    <xf numFmtId="165" fontId="32" fillId="0" borderId="0" xfId="8" applyNumberFormat="1" applyFont="1" applyFill="1"/>
    <xf numFmtId="165" fontId="21" fillId="5" borderId="53" xfId="8" applyNumberFormat="1" applyFont="1" applyFill="1" applyBorder="1" applyAlignment="1">
      <alignment vertical="center"/>
    </xf>
    <xf numFmtId="0" fontId="21" fillId="5" borderId="72" xfId="8" applyFont="1" applyFill="1" applyBorder="1" applyAlignment="1">
      <alignment vertical="center"/>
    </xf>
    <xf numFmtId="3" fontId="21" fillId="0" borderId="78" xfId="8" applyNumberFormat="1" applyFont="1" applyFill="1" applyBorder="1" applyAlignment="1" applyProtection="1">
      <alignment vertical="center"/>
      <protection hidden="1"/>
    </xf>
    <xf numFmtId="3" fontId="21" fillId="5" borderId="52" xfId="8" applyNumberFormat="1" applyFont="1" applyFill="1" applyBorder="1" applyAlignment="1" applyProtection="1">
      <alignment vertical="center"/>
      <protection hidden="1"/>
    </xf>
    <xf numFmtId="165" fontId="21" fillId="5" borderId="51" xfId="8" applyNumberFormat="1" applyFont="1" applyFill="1" applyBorder="1" applyAlignment="1" applyProtection="1">
      <alignment vertical="center"/>
      <protection hidden="1"/>
    </xf>
    <xf numFmtId="0" fontId="30" fillId="15" borderId="0" xfId="8" applyFont="1" applyFill="1"/>
    <xf numFmtId="165" fontId="21" fillId="0" borderId="53" xfId="8" applyNumberFormat="1" applyFont="1" applyFill="1" applyBorder="1" applyAlignment="1" applyProtection="1">
      <alignment vertical="center"/>
      <protection hidden="1"/>
    </xf>
    <xf numFmtId="3" fontId="21" fillId="0" borderId="43" xfId="8" applyNumberFormat="1" applyFont="1" applyFill="1" applyBorder="1" applyAlignment="1" applyProtection="1">
      <alignment vertical="center"/>
      <protection hidden="1"/>
    </xf>
    <xf numFmtId="0" fontId="3" fillId="14" borderId="0" xfId="8" applyFont="1" applyFill="1" applyAlignment="1">
      <alignment vertical="center"/>
    </xf>
    <xf numFmtId="165" fontId="21" fillId="14" borderId="53" xfId="8" applyNumberFormat="1" applyFont="1" applyFill="1" applyBorder="1" applyAlignment="1" applyProtection="1">
      <alignment horizontal="right" vertical="center" wrapText="1"/>
      <protection hidden="1"/>
    </xf>
    <xf numFmtId="1" fontId="21" fillId="14" borderId="72" xfId="8" applyNumberFormat="1" applyFont="1" applyFill="1" applyBorder="1" applyAlignment="1" applyProtection="1">
      <alignment horizontal="right" vertical="center" wrapText="1"/>
      <protection hidden="1"/>
    </xf>
    <xf numFmtId="0" fontId="21" fillId="0" borderId="13" xfId="8" applyFont="1" applyFill="1" applyBorder="1" applyAlignment="1">
      <alignment vertical="center"/>
    </xf>
    <xf numFmtId="0" fontId="21" fillId="0" borderId="16" xfId="8" applyFont="1" applyFill="1" applyBorder="1" applyAlignment="1">
      <alignment vertical="center"/>
    </xf>
    <xf numFmtId="165" fontId="31" fillId="3" borderId="43" xfId="8" applyNumberFormat="1" applyFont="1" applyFill="1" applyBorder="1" applyAlignment="1" applyProtection="1">
      <alignment vertical="center"/>
      <protection hidden="1"/>
    </xf>
    <xf numFmtId="165" fontId="31" fillId="3" borderId="72" xfId="8" applyNumberFormat="1" applyFont="1" applyFill="1" applyBorder="1" applyAlignment="1" applyProtection="1">
      <alignment vertical="center"/>
      <protection hidden="1"/>
    </xf>
    <xf numFmtId="165" fontId="46" fillId="0" borderId="0" xfId="8" applyNumberFormat="1" applyFont="1" applyFill="1" applyAlignment="1">
      <alignment vertical="center"/>
    </xf>
    <xf numFmtId="165" fontId="21" fillId="14" borderId="45" xfId="8" applyNumberFormat="1" applyFont="1" applyFill="1" applyBorder="1" applyAlignment="1" applyProtection="1">
      <alignment vertical="center"/>
      <protection hidden="1"/>
    </xf>
    <xf numFmtId="165" fontId="21" fillId="14" borderId="59" xfId="8" applyNumberFormat="1" applyFont="1" applyFill="1" applyBorder="1" applyAlignment="1" applyProtection="1">
      <alignment vertical="center"/>
      <protection hidden="1"/>
    </xf>
    <xf numFmtId="0" fontId="34" fillId="0" borderId="0" xfId="8" applyFont="1" applyFill="1" applyBorder="1" applyAlignment="1">
      <alignment vertical="center"/>
    </xf>
    <xf numFmtId="0" fontId="35" fillId="0" borderId="0" xfId="8" applyFont="1" applyFill="1" applyBorder="1" applyAlignment="1">
      <alignment vertical="center"/>
    </xf>
    <xf numFmtId="0" fontId="35" fillId="10" borderId="0" xfId="8" applyFont="1" applyFill="1" applyBorder="1" applyAlignment="1">
      <alignment vertical="center"/>
    </xf>
    <xf numFmtId="165" fontId="21" fillId="5" borderId="70" xfId="8" applyNumberFormat="1" applyFont="1" applyFill="1" applyBorder="1" applyAlignment="1" applyProtection="1">
      <alignment vertical="center"/>
      <protection hidden="1"/>
    </xf>
    <xf numFmtId="3" fontId="21" fillId="5" borderId="80" xfId="8" applyNumberFormat="1" applyFont="1" applyFill="1" applyBorder="1" applyAlignment="1" applyProtection="1">
      <alignment vertical="center"/>
      <protection hidden="1"/>
    </xf>
    <xf numFmtId="165" fontId="47" fillId="0" borderId="50" xfId="8" applyNumberFormat="1" applyFont="1" applyBorder="1"/>
    <xf numFmtId="164" fontId="47" fillId="0" borderId="15" xfId="8" applyNumberFormat="1" applyFont="1" applyBorder="1"/>
    <xf numFmtId="0" fontId="3" fillId="0" borderId="0" xfId="8" applyFont="1" applyAlignment="1">
      <alignment horizontal="right" vertical="center"/>
    </xf>
    <xf numFmtId="165" fontId="3" fillId="0" borderId="0" xfId="8" applyNumberFormat="1" applyFont="1" applyFill="1"/>
    <xf numFmtId="0" fontId="48" fillId="0" borderId="0" xfId="8" applyFont="1" applyFill="1"/>
    <xf numFmtId="0" fontId="48" fillId="0" borderId="0" xfId="8" applyFont="1"/>
    <xf numFmtId="0" fontId="27" fillId="0" borderId="38" xfId="8" applyNumberFormat="1" applyFont="1" applyFill="1" applyBorder="1" applyAlignment="1" applyProtection="1">
      <alignment horizontal="center" vertical="center" wrapText="1"/>
      <protection hidden="1"/>
    </xf>
    <xf numFmtId="0" fontId="6" fillId="0" borderId="40" xfId="8" applyNumberFormat="1" applyFont="1" applyFill="1" applyBorder="1" applyAlignment="1" applyProtection="1">
      <alignment horizontal="center" vertical="center"/>
      <protection hidden="1"/>
    </xf>
    <xf numFmtId="3" fontId="6" fillId="3" borderId="56" xfId="8" applyNumberFormat="1" applyFont="1" applyFill="1" applyBorder="1" applyAlignment="1" applyProtection="1">
      <alignment vertical="center"/>
      <protection hidden="1"/>
    </xf>
    <xf numFmtId="3" fontId="6" fillId="3" borderId="93" xfId="8" applyNumberFormat="1" applyFont="1" applyFill="1" applyBorder="1" applyAlignment="1" applyProtection="1">
      <alignment vertical="center"/>
      <protection hidden="1"/>
    </xf>
    <xf numFmtId="3" fontId="3" fillId="4" borderId="58" xfId="8" applyNumberFormat="1" applyFont="1" applyFill="1" applyBorder="1" applyAlignment="1" applyProtection="1">
      <alignment vertical="center"/>
      <protection hidden="1"/>
    </xf>
    <xf numFmtId="3" fontId="3" fillId="4" borderId="59" xfId="8" applyNumberFormat="1" applyFont="1" applyFill="1" applyBorder="1" applyAlignment="1" applyProtection="1">
      <alignment vertical="center"/>
      <protection hidden="1"/>
    </xf>
    <xf numFmtId="164" fontId="33" fillId="0" borderId="0" xfId="8" applyNumberFormat="1" applyFont="1" applyFill="1"/>
    <xf numFmtId="3" fontId="3" fillId="0" borderId="60" xfId="8" applyNumberFormat="1" applyFont="1" applyFill="1" applyBorder="1" applyAlignment="1" applyProtection="1">
      <alignment vertical="center"/>
      <protection hidden="1"/>
    </xf>
    <xf numFmtId="164" fontId="3" fillId="0" borderId="61" xfId="8" applyNumberFormat="1" applyFont="1" applyFill="1" applyBorder="1" applyAlignment="1" applyProtection="1">
      <alignment vertical="center"/>
      <protection hidden="1"/>
    </xf>
    <xf numFmtId="0" fontId="49" fillId="0" borderId="0" xfId="8" applyFont="1" applyFill="1" applyAlignment="1">
      <alignment vertical="center"/>
    </xf>
    <xf numFmtId="3" fontId="3" fillId="0" borderId="62" xfId="8" applyNumberFormat="1" applyFont="1" applyFill="1" applyBorder="1" applyAlignment="1" applyProtection="1">
      <alignment vertical="center"/>
      <protection hidden="1"/>
    </xf>
    <xf numFmtId="164" fontId="3" fillId="0" borderId="63" xfId="8" applyNumberFormat="1" applyFont="1" applyFill="1" applyBorder="1" applyAlignment="1" applyProtection="1">
      <alignment vertical="center"/>
      <protection hidden="1"/>
    </xf>
    <xf numFmtId="3" fontId="3" fillId="0" borderId="58" xfId="8" applyNumberFormat="1" applyFont="1" applyFill="1" applyBorder="1" applyAlignment="1" applyProtection="1">
      <alignment vertical="center"/>
      <protection hidden="1"/>
    </xf>
    <xf numFmtId="164" fontId="3" fillId="0" borderId="59" xfId="8" applyNumberFormat="1" applyFont="1" applyFill="1" applyBorder="1" applyAlignment="1" applyProtection="1">
      <alignment vertical="center"/>
      <protection hidden="1"/>
    </xf>
    <xf numFmtId="0" fontId="50" fillId="0" borderId="0" xfId="8" applyFont="1" applyFill="1"/>
    <xf numFmtId="0" fontId="50" fillId="0" borderId="0" xfId="8" applyFont="1"/>
    <xf numFmtId="3" fontId="3" fillId="0" borderId="106" xfId="8" applyNumberFormat="1" applyFont="1" applyFill="1" applyBorder="1" applyAlignment="1" applyProtection="1">
      <alignment vertical="center"/>
      <protection hidden="1"/>
    </xf>
    <xf numFmtId="164" fontId="3" fillId="0" borderId="110" xfId="8" applyNumberFormat="1" applyFont="1" applyFill="1" applyBorder="1" applyAlignment="1" applyProtection="1">
      <alignment vertical="center"/>
      <protection hidden="1"/>
    </xf>
    <xf numFmtId="0" fontId="3" fillId="0" borderId="61" xfId="8" applyFont="1" applyBorder="1" applyAlignment="1">
      <alignment vertical="center"/>
    </xf>
    <xf numFmtId="0" fontId="51" fillId="0" borderId="0" xfId="8" applyFont="1" applyFill="1"/>
    <xf numFmtId="0" fontId="51" fillId="0" borderId="0" xfId="8" applyFont="1"/>
    <xf numFmtId="3" fontId="3" fillId="0" borderId="64" xfId="8" applyNumberFormat="1" applyFont="1" applyFill="1" applyBorder="1" applyAlignment="1" applyProtection="1">
      <alignment vertical="center"/>
      <protection hidden="1"/>
    </xf>
    <xf numFmtId="0" fontId="3" fillId="0" borderId="65" xfId="8" applyFont="1" applyBorder="1" applyAlignment="1">
      <alignment vertical="center"/>
    </xf>
    <xf numFmtId="0" fontId="3" fillId="0" borderId="59" xfId="8" applyFont="1" applyBorder="1" applyAlignment="1">
      <alignment vertical="center"/>
    </xf>
    <xf numFmtId="0" fontId="3" fillId="0" borderId="61" xfId="8" applyFont="1" applyFill="1" applyBorder="1" applyAlignment="1">
      <alignment vertical="center"/>
    </xf>
    <xf numFmtId="0" fontId="52" fillId="0" borderId="0" xfId="8" applyFont="1" applyFill="1" applyAlignment="1">
      <alignment vertical="center"/>
    </xf>
    <xf numFmtId="165" fontId="3" fillId="0" borderId="51" xfId="8" applyNumberFormat="1" applyFont="1" applyFill="1" applyBorder="1" applyAlignment="1" applyProtection="1">
      <alignment vertical="center"/>
      <protection hidden="1"/>
    </xf>
    <xf numFmtId="3" fontId="3" fillId="0" borderId="13" xfId="8" applyNumberFormat="1" applyFont="1" applyFill="1" applyBorder="1" applyAlignment="1" applyProtection="1">
      <alignment vertical="center"/>
      <protection hidden="1"/>
    </xf>
    <xf numFmtId="165" fontId="3" fillId="0" borderId="50" xfId="8" applyNumberFormat="1" applyFont="1" applyFill="1" applyBorder="1" applyAlignment="1" applyProtection="1">
      <alignment vertical="center"/>
      <protection hidden="1"/>
    </xf>
    <xf numFmtId="3" fontId="3" fillId="0" borderId="16" xfId="8" applyNumberFormat="1" applyFont="1" applyFill="1" applyBorder="1" applyAlignment="1" applyProtection="1">
      <alignment vertical="center"/>
      <protection hidden="1"/>
    </xf>
    <xf numFmtId="165" fontId="3" fillId="0" borderId="70" xfId="8" applyNumberFormat="1" applyFont="1" applyFill="1" applyBorder="1" applyAlignment="1" applyProtection="1">
      <alignment vertical="center"/>
      <protection hidden="1"/>
    </xf>
    <xf numFmtId="3" fontId="3" fillId="0" borderId="71" xfId="8" applyNumberFormat="1" applyFont="1" applyFill="1" applyBorder="1" applyAlignment="1" applyProtection="1">
      <alignment vertical="center"/>
      <protection hidden="1"/>
    </xf>
    <xf numFmtId="165" fontId="3" fillId="5" borderId="53" xfId="8" applyNumberFormat="1" applyFont="1" applyFill="1" applyBorder="1" applyAlignment="1" applyProtection="1">
      <alignment vertical="center"/>
      <protection hidden="1"/>
    </xf>
    <xf numFmtId="3" fontId="3" fillId="5" borderId="72" xfId="8" applyNumberFormat="1" applyFont="1" applyFill="1" applyBorder="1" applyAlignment="1" applyProtection="1">
      <alignment vertical="center"/>
      <protection hidden="1"/>
    </xf>
    <xf numFmtId="165" fontId="3" fillId="0" borderId="48" xfId="8" applyNumberFormat="1" applyFont="1" applyFill="1" applyBorder="1" applyAlignment="1" applyProtection="1">
      <alignment vertical="center"/>
      <protection hidden="1"/>
    </xf>
    <xf numFmtId="3" fontId="3" fillId="0" borderId="49" xfId="8" applyNumberFormat="1" applyFont="1" applyFill="1" applyBorder="1" applyAlignment="1" applyProtection="1">
      <alignment vertical="center"/>
      <protection hidden="1"/>
    </xf>
    <xf numFmtId="165" fontId="3" fillId="5" borderId="48" xfId="8" applyNumberFormat="1" applyFont="1" applyFill="1" applyBorder="1" applyAlignment="1">
      <alignment vertical="center"/>
    </xf>
    <xf numFmtId="0" fontId="3" fillId="5" borderId="49" xfId="8" applyFont="1" applyFill="1" applyBorder="1" applyAlignment="1">
      <alignment vertical="center"/>
    </xf>
    <xf numFmtId="3" fontId="3" fillId="10" borderId="94" xfId="8" applyNumberFormat="1" applyFont="1" applyFill="1" applyBorder="1" applyAlignment="1" applyProtection="1">
      <alignment vertical="center"/>
      <protection hidden="1"/>
    </xf>
    <xf numFmtId="164" fontId="3" fillId="10" borderId="98" xfId="8" applyNumberFormat="1" applyFont="1" applyFill="1" applyBorder="1" applyAlignment="1" applyProtection="1">
      <alignment vertical="center"/>
      <protection hidden="1"/>
    </xf>
    <xf numFmtId="0" fontId="53" fillId="0" borderId="0" xfId="8" applyFont="1" applyFill="1" applyAlignment="1">
      <alignment vertical="center"/>
    </xf>
    <xf numFmtId="3" fontId="3" fillId="0" borderId="61" xfId="8" applyNumberFormat="1" applyFont="1" applyFill="1" applyBorder="1" applyAlignment="1" applyProtection="1">
      <alignment vertical="center"/>
      <protection hidden="1"/>
    </xf>
    <xf numFmtId="0" fontId="54" fillId="0" borderId="0" xfId="8" applyFont="1" applyFill="1"/>
    <xf numFmtId="0" fontId="54" fillId="0" borderId="0" xfId="8" applyFont="1"/>
    <xf numFmtId="0" fontId="49" fillId="0" borderId="0" xfId="8" applyFont="1" applyFill="1"/>
    <xf numFmtId="0" fontId="49" fillId="0" borderId="0" xfId="8" applyFont="1"/>
    <xf numFmtId="0" fontId="3" fillId="0" borderId="60" xfId="8" applyFont="1" applyBorder="1" applyAlignment="1">
      <alignment vertical="center"/>
    </xf>
    <xf numFmtId="3" fontId="3" fillId="0" borderId="63" xfId="8" applyNumberFormat="1" applyFont="1" applyFill="1" applyBorder="1" applyAlignment="1" applyProtection="1">
      <alignment vertical="center"/>
      <protection hidden="1"/>
    </xf>
    <xf numFmtId="0" fontId="49" fillId="0" borderId="0" xfId="8" applyFont="1" applyAlignment="1">
      <alignment vertical="center"/>
    </xf>
    <xf numFmtId="0" fontId="3" fillId="0" borderId="60" xfId="8" applyFont="1" applyFill="1" applyBorder="1" applyAlignment="1">
      <alignment vertical="center"/>
    </xf>
    <xf numFmtId="0" fontId="49" fillId="2" borderId="0" xfId="8" applyFont="1" applyFill="1" applyAlignment="1">
      <alignment vertical="center"/>
    </xf>
    <xf numFmtId="3" fontId="3" fillId="10" borderId="62" xfId="8" applyNumberFormat="1" applyFont="1" applyFill="1" applyBorder="1" applyAlignment="1" applyProtection="1">
      <alignment vertical="center"/>
      <protection hidden="1"/>
    </xf>
    <xf numFmtId="3" fontId="3" fillId="10" borderId="63" xfId="8" applyNumberFormat="1" applyFont="1" applyFill="1" applyBorder="1" applyAlignment="1" applyProtection="1">
      <alignment vertical="center"/>
      <protection hidden="1"/>
    </xf>
    <xf numFmtId="0" fontId="49" fillId="10" borderId="0" xfId="8" applyFont="1" applyFill="1" applyAlignment="1">
      <alignment vertical="center"/>
    </xf>
    <xf numFmtId="0" fontId="11" fillId="10" borderId="0" xfId="8" applyFont="1" applyFill="1" applyAlignment="1">
      <alignment vertical="center"/>
    </xf>
    <xf numFmtId="3" fontId="3" fillId="0" borderId="110" xfId="8" applyNumberFormat="1" applyFont="1" applyFill="1" applyBorder="1" applyAlignment="1" applyProtection="1">
      <alignment vertical="center"/>
      <protection hidden="1"/>
    </xf>
    <xf numFmtId="0" fontId="3" fillId="0" borderId="106" xfId="8" applyFont="1" applyFill="1" applyBorder="1" applyAlignment="1">
      <alignment vertical="center"/>
    </xf>
    <xf numFmtId="0" fontId="3" fillId="0" borderId="110" xfId="8" applyFont="1" applyFill="1" applyBorder="1" applyAlignment="1">
      <alignment vertical="center"/>
    </xf>
    <xf numFmtId="0" fontId="50" fillId="10" borderId="0" xfId="8" applyFont="1" applyFill="1"/>
    <xf numFmtId="0" fontId="3" fillId="10" borderId="94" xfId="8" applyFont="1" applyFill="1" applyBorder="1" applyAlignment="1">
      <alignment vertical="center"/>
    </xf>
    <xf numFmtId="0" fontId="3" fillId="10" borderId="98" xfId="8" applyFont="1" applyFill="1" applyBorder="1" applyAlignment="1">
      <alignment vertical="center"/>
    </xf>
    <xf numFmtId="0" fontId="6" fillId="15" borderId="26" xfId="8" applyFont="1" applyFill="1" applyBorder="1"/>
    <xf numFmtId="0" fontId="6" fillId="0" borderId="0" xfId="8" applyFont="1" applyFill="1" applyBorder="1"/>
    <xf numFmtId="0" fontId="52" fillId="0" borderId="0" xfId="8" applyFont="1" applyAlignment="1">
      <alignment vertical="center"/>
    </xf>
    <xf numFmtId="1" fontId="3" fillId="0" borderId="60" xfId="8" applyNumberFormat="1" applyFont="1" applyFill="1" applyBorder="1" applyAlignment="1" applyProtection="1">
      <alignment vertical="center"/>
      <protection hidden="1"/>
    </xf>
    <xf numFmtId="1" fontId="3" fillId="0" borderId="61" xfId="8" applyNumberFormat="1" applyFont="1" applyFill="1" applyBorder="1" applyAlignment="1" applyProtection="1">
      <alignment vertical="center"/>
      <protection hidden="1"/>
    </xf>
    <xf numFmtId="1" fontId="3" fillId="0" borderId="62" xfId="8" applyNumberFormat="1" applyFont="1" applyFill="1" applyBorder="1" applyAlignment="1" applyProtection="1">
      <alignment vertical="center"/>
      <protection hidden="1"/>
    </xf>
    <xf numFmtId="1" fontId="3" fillId="0" borderId="63" xfId="8" applyNumberFormat="1" applyFont="1" applyFill="1" applyBorder="1" applyAlignment="1" applyProtection="1">
      <alignment vertical="center"/>
      <protection hidden="1"/>
    </xf>
    <xf numFmtId="0" fontId="24" fillId="0" borderId="0" xfId="8" applyFont="1" applyFill="1"/>
    <xf numFmtId="165" fontId="24" fillId="0" borderId="0" xfId="8" applyNumberFormat="1" applyFont="1" applyFill="1"/>
    <xf numFmtId="0" fontId="55" fillId="0" borderId="0" xfId="8" applyFont="1"/>
    <xf numFmtId="0" fontId="11" fillId="0" borderId="0" xfId="1" applyFont="1" applyBorder="1" applyAlignment="1" applyProtection="1">
      <alignment vertical="center"/>
      <protection hidden="1"/>
    </xf>
    <xf numFmtId="0" fontId="11" fillId="0" borderId="0" xfId="1" applyFont="1" applyBorder="1" applyAlignment="1" applyProtection="1">
      <alignment vertical="top" wrapText="1"/>
      <protection hidden="1"/>
    </xf>
    <xf numFmtId="0" fontId="43" fillId="0" borderId="0" xfId="1" applyFont="1"/>
    <xf numFmtId="0" fontId="56" fillId="0" borderId="0" xfId="1" applyFont="1"/>
    <xf numFmtId="0" fontId="28" fillId="0" borderId="0" xfId="1" applyFont="1"/>
    <xf numFmtId="0" fontId="57" fillId="0" borderId="0" xfId="1" applyFont="1"/>
    <xf numFmtId="0" fontId="58" fillId="0" borderId="0" xfId="1" applyFont="1"/>
    <xf numFmtId="0" fontId="59" fillId="0" borderId="0" xfId="1" applyFont="1"/>
    <xf numFmtId="0" fontId="60" fillId="0" borderId="0" xfId="1" applyFont="1"/>
    <xf numFmtId="0" fontId="61" fillId="0" borderId="0" xfId="1" applyFont="1"/>
    <xf numFmtId="0" fontId="62" fillId="0" borderId="0" xfId="1" applyFont="1"/>
    <xf numFmtId="164" fontId="59" fillId="0" borderId="0" xfId="1" applyNumberFormat="1" applyFont="1"/>
    <xf numFmtId="0" fontId="23" fillId="0" borderId="0" xfId="1" applyFont="1"/>
    <xf numFmtId="0" fontId="26" fillId="0" borderId="0" xfId="1" applyFont="1"/>
    <xf numFmtId="0" fontId="36" fillId="0" borderId="0" xfId="1" applyFont="1"/>
    <xf numFmtId="0" fontId="22" fillId="0" borderId="0" xfId="1" applyFont="1"/>
    <xf numFmtId="164" fontId="22" fillId="0" borderId="0" xfId="1" applyNumberFormat="1" applyFont="1"/>
    <xf numFmtId="0" fontId="58" fillId="0" borderId="0" xfId="8" applyFont="1" applyFill="1"/>
    <xf numFmtId="0" fontId="58" fillId="0" borderId="0" xfId="8" applyFont="1"/>
    <xf numFmtId="164" fontId="43" fillId="0" borderId="0" xfId="8" applyNumberFormat="1" applyFont="1" applyFill="1"/>
    <xf numFmtId="165" fontId="43" fillId="0" borderId="0" xfId="8" applyNumberFormat="1" applyFont="1" applyFill="1"/>
    <xf numFmtId="0" fontId="28" fillId="15" borderId="0" xfId="8" applyFont="1" applyFill="1"/>
    <xf numFmtId="0" fontId="11" fillId="14" borderId="0" xfId="8" applyFont="1" applyFill="1" applyAlignment="1">
      <alignment vertical="center"/>
    </xf>
    <xf numFmtId="0" fontId="11" fillId="0" borderId="0" xfId="8" applyFont="1" applyFill="1" applyBorder="1" applyAlignment="1">
      <alignment vertical="center"/>
    </xf>
    <xf numFmtId="0" fontId="11" fillId="10" borderId="0" xfId="8" applyFont="1" applyFill="1" applyBorder="1" applyAlignment="1">
      <alignment vertical="center"/>
    </xf>
    <xf numFmtId="165" fontId="22" fillId="0" borderId="0" xfId="8" applyNumberFormat="1" applyFont="1" applyFill="1"/>
    <xf numFmtId="0" fontId="43" fillId="0" borderId="0" xfId="0" applyFont="1"/>
    <xf numFmtId="0" fontId="56" fillId="0" borderId="0" xfId="0" applyFont="1" applyAlignment="1"/>
    <xf numFmtId="0" fontId="58" fillId="0" borderId="0" xfId="0" applyFont="1"/>
    <xf numFmtId="2" fontId="63" fillId="0" borderId="0" xfId="0" applyNumberFormat="1" applyFont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0" borderId="0" xfId="8" applyNumberFormat="1" applyFont="1" applyFill="1" applyAlignment="1" applyProtection="1">
      <protection hidden="1"/>
    </xf>
    <xf numFmtId="0" fontId="29" fillId="0" borderId="0" xfId="8" applyNumberFormat="1" applyFont="1" applyFill="1" applyAlignment="1" applyProtection="1">
      <protection hidden="1"/>
    </xf>
    <xf numFmtId="0" fontId="62" fillId="0" borderId="0" xfId="0" applyFont="1"/>
    <xf numFmtId="0" fontId="26" fillId="0" borderId="0" xfId="0" applyFont="1"/>
    <xf numFmtId="0" fontId="65" fillId="0" borderId="0" xfId="0" applyFont="1" applyBorder="1"/>
    <xf numFmtId="0" fontId="23" fillId="0" borderId="0" xfId="0" applyFont="1" applyBorder="1"/>
    <xf numFmtId="0" fontId="22" fillId="0" borderId="0" xfId="0" applyFont="1" applyBorder="1"/>
    <xf numFmtId="0" fontId="22" fillId="0" borderId="0" xfId="0" applyFont="1"/>
    <xf numFmtId="0" fontId="65" fillId="0" borderId="0" xfId="0" applyFont="1" applyBorder="1" applyAlignment="1"/>
    <xf numFmtId="0" fontId="23" fillId="0" borderId="0" xfId="0" applyFont="1" applyBorder="1" applyAlignment="1"/>
    <xf numFmtId="165" fontId="61" fillId="0" borderId="0" xfId="0" applyNumberFormat="1" applyFont="1" applyBorder="1"/>
    <xf numFmtId="165" fontId="66" fillId="0" borderId="0" xfId="0" applyNumberFormat="1" applyFont="1" applyBorder="1"/>
    <xf numFmtId="0" fontId="67" fillId="0" borderId="0" xfId="0" applyFont="1" applyBorder="1"/>
    <xf numFmtId="164" fontId="22" fillId="0" borderId="0" xfId="0" applyNumberFormat="1" applyFont="1"/>
    <xf numFmtId="0" fontId="11" fillId="0" borderId="0" xfId="5" applyFont="1" applyAlignment="1" applyProtection="1">
      <alignment vertical="center"/>
      <protection hidden="1"/>
    </xf>
    <xf numFmtId="164" fontId="3" fillId="0" borderId="15" xfId="8" applyNumberFormat="1" applyFont="1" applyFill="1" applyBorder="1" applyAlignment="1" applyProtection="1">
      <alignment vertical="center"/>
      <protection hidden="1"/>
    </xf>
    <xf numFmtId="164" fontId="3" fillId="5" borderId="15" xfId="8" applyNumberFormat="1" applyFont="1" applyFill="1" applyBorder="1" applyAlignment="1" applyProtection="1">
      <alignment vertical="center"/>
      <protection hidden="1"/>
    </xf>
    <xf numFmtId="0" fontId="11" fillId="0" borderId="0" xfId="8" applyFont="1"/>
    <xf numFmtId="0" fontId="68" fillId="0" borderId="0" xfId="8" applyNumberFormat="1" applyFont="1" applyFill="1" applyBorder="1" applyAlignment="1" applyProtection="1">
      <alignment horizontal="center"/>
      <protection hidden="1"/>
    </xf>
    <xf numFmtId="0" fontId="69" fillId="0" borderId="0" xfId="8" applyFont="1"/>
    <xf numFmtId="0" fontId="63" fillId="0" borderId="0" xfId="8" applyNumberFormat="1" applyFont="1" applyFill="1" applyAlignment="1" applyProtection="1">
      <alignment horizontal="center"/>
      <protection hidden="1"/>
    </xf>
    <xf numFmtId="0" fontId="63" fillId="0" borderId="0" xfId="8" applyNumberFormat="1" applyFont="1" applyFill="1" applyAlignment="1" applyProtection="1">
      <alignment horizontal="right" vertical="center"/>
      <protection hidden="1"/>
    </xf>
    <xf numFmtId="165" fontId="11" fillId="0" borderId="0" xfId="8" applyNumberFormat="1" applyFont="1" applyFill="1" applyAlignment="1" applyProtection="1">
      <alignment horizontal="right"/>
      <protection hidden="1"/>
    </xf>
    <xf numFmtId="0" fontId="63" fillId="0" borderId="15" xfId="8" applyNumberFormat="1" applyFont="1" applyFill="1" applyBorder="1" applyAlignment="1" applyProtection="1">
      <alignment horizontal="center" vertical="center"/>
      <protection hidden="1"/>
    </xf>
    <xf numFmtId="0" fontId="63" fillId="0" borderId="15" xfId="8" applyNumberFormat="1" applyFont="1" applyFill="1" applyBorder="1" applyAlignment="1" applyProtection="1">
      <alignment horizontal="center" vertical="center" wrapText="1"/>
      <protection hidden="1"/>
    </xf>
    <xf numFmtId="165" fontId="70" fillId="0" borderId="38" xfId="8" applyNumberFormat="1" applyFont="1" applyFill="1" applyBorder="1" applyAlignment="1" applyProtection="1">
      <alignment horizontal="center" vertical="center" wrapText="1"/>
      <protection hidden="1"/>
    </xf>
    <xf numFmtId="0" fontId="70" fillId="0" borderId="39" xfId="8" applyNumberFormat="1" applyFont="1" applyFill="1" applyBorder="1" applyAlignment="1" applyProtection="1">
      <alignment horizontal="center" vertical="center" wrapText="1"/>
      <protection hidden="1"/>
    </xf>
    <xf numFmtId="3" fontId="63" fillId="0" borderId="15" xfId="8" applyNumberFormat="1" applyFont="1" applyFill="1" applyBorder="1" applyAlignment="1" applyProtection="1">
      <alignment horizontal="center" vertical="center"/>
      <protection hidden="1"/>
    </xf>
    <xf numFmtId="165" fontId="63" fillId="0" borderId="40" xfId="8" applyNumberFormat="1" applyFont="1" applyFill="1" applyBorder="1" applyAlignment="1" applyProtection="1">
      <alignment horizontal="center" vertical="center"/>
      <protection hidden="1"/>
    </xf>
    <xf numFmtId="0" fontId="63" fillId="0" borderId="41" xfId="8" applyFont="1" applyBorder="1" applyAlignment="1">
      <alignment horizontal="center" vertical="center"/>
    </xf>
    <xf numFmtId="0" fontId="63" fillId="3" borderId="15" xfId="8" applyNumberFormat="1" applyFont="1" applyFill="1" applyBorder="1" applyAlignment="1" applyProtection="1">
      <alignment vertical="center" wrapText="1"/>
      <protection hidden="1"/>
    </xf>
    <xf numFmtId="167" fontId="63" fillId="3" borderId="15" xfId="8" applyNumberFormat="1" applyFont="1" applyFill="1" applyBorder="1" applyAlignment="1" applyProtection="1">
      <alignment horizontal="right" vertical="center" wrapText="1"/>
      <protection hidden="1"/>
    </xf>
    <xf numFmtId="3" fontId="63" fillId="3" borderId="15" xfId="8" quotePrefix="1" applyNumberFormat="1" applyFont="1" applyFill="1" applyBorder="1" applyAlignment="1" applyProtection="1">
      <alignment horizontal="right" vertical="center" wrapText="1"/>
      <protection hidden="1"/>
    </xf>
    <xf numFmtId="164" fontId="63" fillId="3" borderId="15" xfId="8" applyNumberFormat="1" applyFont="1" applyFill="1" applyBorder="1" applyAlignment="1" applyProtection="1">
      <alignment horizontal="right" vertical="center"/>
      <protection hidden="1"/>
    </xf>
    <xf numFmtId="168" fontId="63" fillId="3" borderId="15" xfId="8" applyNumberFormat="1" applyFont="1" applyFill="1" applyBorder="1" applyAlignment="1" applyProtection="1">
      <alignment horizontal="right" vertical="center"/>
      <protection hidden="1"/>
    </xf>
    <xf numFmtId="164" fontId="63" fillId="3" borderId="15" xfId="8" applyNumberFormat="1" applyFont="1" applyFill="1" applyBorder="1" applyAlignment="1" applyProtection="1">
      <alignment vertical="center"/>
      <protection hidden="1"/>
    </xf>
    <xf numFmtId="165" fontId="63" fillId="3" borderId="42" xfId="8" applyNumberFormat="1" applyFont="1" applyFill="1" applyBorder="1" applyAlignment="1" applyProtection="1">
      <alignment vertical="center"/>
      <protection hidden="1"/>
    </xf>
    <xf numFmtId="3" fontId="63" fillId="3" borderId="43" xfId="8" applyNumberFormat="1" applyFont="1" applyFill="1" applyBorder="1" applyAlignment="1" applyProtection="1">
      <alignment vertical="center"/>
      <protection hidden="1"/>
    </xf>
    <xf numFmtId="0" fontId="11" fillId="4" borderId="15" xfId="8" applyNumberFormat="1" applyFont="1" applyFill="1" applyBorder="1" applyAlignment="1" applyProtection="1">
      <alignment vertical="center" wrapText="1"/>
      <protection hidden="1"/>
    </xf>
    <xf numFmtId="167" fontId="11" fillId="4" borderId="15" xfId="8" applyNumberFormat="1" applyFont="1" applyFill="1" applyBorder="1" applyAlignment="1" applyProtection="1">
      <alignment horizontal="right" vertical="center" wrapText="1"/>
      <protection hidden="1"/>
    </xf>
    <xf numFmtId="169" fontId="11" fillId="4" borderId="15" xfId="8" applyNumberFormat="1" applyFont="1" applyFill="1" applyBorder="1" applyAlignment="1" applyProtection="1">
      <alignment horizontal="right" vertical="center" wrapText="1"/>
      <protection hidden="1"/>
    </xf>
    <xf numFmtId="169" fontId="11" fillId="4" borderId="15" xfId="8" applyNumberFormat="1" applyFont="1" applyFill="1" applyBorder="1" applyAlignment="1" applyProtection="1">
      <alignment horizontal="right" vertical="center"/>
      <protection hidden="1"/>
    </xf>
    <xf numFmtId="168" fontId="11" fillId="4" borderId="15" xfId="8" applyNumberFormat="1" applyFont="1" applyFill="1" applyBorder="1" applyAlignment="1" applyProtection="1">
      <alignment horizontal="right" vertical="center"/>
      <protection hidden="1"/>
    </xf>
    <xf numFmtId="164" fontId="11" fillId="4" borderId="15" xfId="8" applyNumberFormat="1" applyFont="1" applyFill="1" applyBorder="1" applyAlignment="1" applyProtection="1">
      <alignment vertical="center"/>
      <protection hidden="1"/>
    </xf>
    <xf numFmtId="165" fontId="11" fillId="4" borderId="44" xfId="8" applyNumberFormat="1" applyFont="1" applyFill="1" applyBorder="1" applyAlignment="1" applyProtection="1">
      <alignment vertical="center"/>
      <protection hidden="1"/>
    </xf>
    <xf numFmtId="3" fontId="11" fillId="4" borderId="45" xfId="8" applyNumberFormat="1" applyFont="1" applyFill="1" applyBorder="1" applyAlignment="1" applyProtection="1">
      <alignment vertical="center"/>
      <protection hidden="1"/>
    </xf>
    <xf numFmtId="0" fontId="11" fillId="0" borderId="15" xfId="8" applyNumberFormat="1" applyFont="1" applyFill="1" applyBorder="1" applyAlignment="1" applyProtection="1">
      <alignment vertical="center" wrapText="1"/>
      <protection hidden="1"/>
    </xf>
    <xf numFmtId="167" fontId="11" fillId="0" borderId="15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5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5" xfId="8" applyNumberFormat="1" applyFont="1" applyFill="1" applyBorder="1" applyAlignment="1" applyProtection="1">
      <alignment horizontal="right" vertical="center"/>
      <protection hidden="1"/>
    </xf>
    <xf numFmtId="168" fontId="11" fillId="0" borderId="15" xfId="8" applyNumberFormat="1" applyFont="1" applyFill="1" applyBorder="1" applyAlignment="1" applyProtection="1">
      <alignment horizontal="right" vertical="center"/>
      <protection hidden="1"/>
    </xf>
    <xf numFmtId="164" fontId="11" fillId="0" borderId="15" xfId="8" applyNumberFormat="1" applyFont="1" applyFill="1" applyBorder="1" applyAlignment="1" applyProtection="1">
      <alignment vertical="center"/>
      <protection hidden="1"/>
    </xf>
    <xf numFmtId="0" fontId="11" fillId="0" borderId="15" xfId="8" applyNumberFormat="1" applyFont="1" applyFill="1" applyBorder="1" applyAlignment="1" applyProtection="1">
      <alignment wrapText="1"/>
      <protection hidden="1"/>
    </xf>
    <xf numFmtId="0" fontId="11" fillId="0" borderId="15" xfId="0" applyFont="1" applyBorder="1" applyAlignment="1">
      <alignment wrapText="1"/>
    </xf>
    <xf numFmtId="165" fontId="11" fillId="0" borderId="46" xfId="8" applyNumberFormat="1" applyFont="1" applyBorder="1" applyAlignment="1">
      <alignment vertical="center"/>
    </xf>
    <xf numFmtId="0" fontId="11" fillId="0" borderId="47" xfId="8" applyFont="1" applyBorder="1" applyAlignment="1">
      <alignment vertical="center"/>
    </xf>
    <xf numFmtId="0" fontId="11" fillId="5" borderId="15" xfId="0" applyFont="1" applyFill="1" applyBorder="1" applyAlignment="1">
      <alignment wrapText="1"/>
    </xf>
    <xf numFmtId="167" fontId="11" fillId="5" borderId="15" xfId="8" applyNumberFormat="1" applyFont="1" applyFill="1" applyBorder="1" applyAlignment="1" applyProtection="1">
      <alignment horizontal="right" vertical="center" wrapText="1"/>
      <protection hidden="1"/>
    </xf>
    <xf numFmtId="169" fontId="11" fillId="5" borderId="15" xfId="8" applyNumberFormat="1" applyFont="1" applyFill="1" applyBorder="1" applyAlignment="1" applyProtection="1">
      <alignment horizontal="right" vertical="center" wrapText="1"/>
      <protection hidden="1"/>
    </xf>
    <xf numFmtId="169" fontId="11" fillId="5" borderId="15" xfId="8" applyNumberFormat="1" applyFont="1" applyFill="1" applyBorder="1" applyAlignment="1" applyProtection="1">
      <alignment horizontal="right" vertical="center"/>
      <protection hidden="1"/>
    </xf>
    <xf numFmtId="168" fontId="11" fillId="5" borderId="15" xfId="8" applyNumberFormat="1" applyFont="1" applyFill="1" applyBorder="1" applyAlignment="1" applyProtection="1">
      <alignment horizontal="right" vertical="center"/>
      <protection hidden="1"/>
    </xf>
    <xf numFmtId="164" fontId="11" fillId="5" borderId="15" xfId="8" applyNumberFormat="1" applyFont="1" applyFill="1" applyBorder="1" applyAlignment="1" applyProtection="1">
      <alignment vertical="center"/>
      <protection hidden="1"/>
    </xf>
    <xf numFmtId="165" fontId="11" fillId="5" borderId="48" xfId="8" applyNumberFormat="1" applyFont="1" applyFill="1" applyBorder="1" applyAlignment="1">
      <alignment vertical="center"/>
    </xf>
    <xf numFmtId="0" fontId="11" fillId="5" borderId="49" xfId="8" applyFont="1" applyFill="1" applyBorder="1" applyAlignment="1">
      <alignment vertical="center"/>
    </xf>
    <xf numFmtId="0" fontId="11" fillId="0" borderId="15" xfId="0" applyFont="1" applyFill="1" applyBorder="1" applyAlignment="1">
      <alignment wrapText="1"/>
    </xf>
    <xf numFmtId="165" fontId="11" fillId="0" borderId="50" xfId="8" applyNumberFormat="1" applyFont="1" applyFill="1" applyBorder="1" applyAlignment="1">
      <alignment vertical="center"/>
    </xf>
    <xf numFmtId="0" fontId="11" fillId="0" borderId="15" xfId="8" applyFont="1" applyFill="1" applyBorder="1" applyAlignment="1">
      <alignment vertical="center"/>
    </xf>
    <xf numFmtId="165" fontId="11" fillId="0" borderId="50" xfId="8" applyNumberFormat="1" applyFont="1" applyBorder="1" applyAlignment="1">
      <alignment vertical="center"/>
    </xf>
    <xf numFmtId="0" fontId="11" fillId="0" borderId="15" xfId="8" applyFont="1" applyBorder="1" applyAlignment="1">
      <alignment vertical="center"/>
    </xf>
    <xf numFmtId="165" fontId="11" fillId="5" borderId="50" xfId="8" applyNumberFormat="1" applyFont="1" applyFill="1" applyBorder="1" applyAlignment="1">
      <alignment vertical="center"/>
    </xf>
    <xf numFmtId="0" fontId="11" fillId="5" borderId="15" xfId="8" applyFont="1" applyFill="1" applyBorder="1" applyAlignment="1">
      <alignment vertical="center"/>
    </xf>
    <xf numFmtId="165" fontId="11" fillId="4" borderId="50" xfId="8" applyNumberFormat="1" applyFont="1" applyFill="1" applyBorder="1" applyAlignment="1" applyProtection="1">
      <alignment vertical="center"/>
      <protection hidden="1"/>
    </xf>
    <xf numFmtId="3" fontId="11" fillId="4" borderId="15" xfId="8" applyNumberFormat="1" applyFont="1" applyFill="1" applyBorder="1" applyAlignment="1" applyProtection="1">
      <alignment vertical="center"/>
      <protection hidden="1"/>
    </xf>
    <xf numFmtId="165" fontId="11" fillId="0" borderId="44" xfId="8" applyNumberFormat="1" applyFont="1" applyFill="1" applyBorder="1" applyAlignment="1" applyProtection="1">
      <alignment vertical="center"/>
      <protection hidden="1"/>
    </xf>
    <xf numFmtId="3" fontId="11" fillId="0" borderId="45" xfId="8" applyNumberFormat="1" applyFont="1" applyFill="1" applyBorder="1" applyAlignment="1" applyProtection="1">
      <alignment vertical="center"/>
      <protection hidden="1"/>
    </xf>
    <xf numFmtId="0" fontId="11" fillId="0" borderId="15" xfId="7" applyNumberFormat="1" applyFont="1" applyFill="1" applyBorder="1" applyAlignment="1" applyProtection="1">
      <alignment vertical="center" wrapText="1"/>
      <protection hidden="1"/>
    </xf>
    <xf numFmtId="0" fontId="43" fillId="0" borderId="15" xfId="8" applyFont="1" applyBorder="1" applyAlignment="1">
      <alignment horizontal="right" vertical="center"/>
    </xf>
    <xf numFmtId="0" fontId="11" fillId="0" borderId="15" xfId="0" applyFont="1" applyBorder="1" applyAlignment="1">
      <alignment vertical="center" wrapText="1"/>
    </xf>
    <xf numFmtId="0" fontId="11" fillId="5" borderId="15" xfId="0" applyFont="1" applyFill="1" applyBorder="1" applyAlignment="1">
      <alignment vertical="center" wrapText="1"/>
    </xf>
    <xf numFmtId="167" fontId="11" fillId="6" borderId="15" xfId="8" applyNumberFormat="1" applyFont="1" applyFill="1" applyBorder="1" applyAlignment="1" applyProtection="1">
      <alignment horizontal="right" vertical="center" wrapText="1"/>
      <protection hidden="1"/>
    </xf>
    <xf numFmtId="164" fontId="11" fillId="7" borderId="15" xfId="8" applyNumberFormat="1" applyFont="1" applyFill="1" applyBorder="1" applyAlignment="1" applyProtection="1">
      <alignment vertical="center"/>
      <protection hidden="1"/>
    </xf>
    <xf numFmtId="0" fontId="11" fillId="5" borderId="15" xfId="8" applyNumberFormat="1" applyFont="1" applyFill="1" applyBorder="1" applyAlignment="1" applyProtection="1">
      <alignment wrapText="1"/>
      <protection hidden="1"/>
    </xf>
    <xf numFmtId="165" fontId="11" fillId="5" borderId="46" xfId="8" applyNumberFormat="1" applyFont="1" applyFill="1" applyBorder="1" applyAlignment="1">
      <alignment vertical="center"/>
    </xf>
    <xf numFmtId="0" fontId="11" fillId="5" borderId="47" xfId="8" applyFont="1" applyFill="1" applyBorder="1" applyAlignment="1">
      <alignment vertical="center"/>
    </xf>
    <xf numFmtId="49" fontId="11" fillId="0" borderId="15" xfId="8" applyNumberFormat="1" applyFont="1" applyFill="1" applyBorder="1" applyAlignment="1" applyProtection="1">
      <alignment vertical="center" wrapText="1"/>
      <protection hidden="1"/>
    </xf>
    <xf numFmtId="164" fontId="11" fillId="2" borderId="15" xfId="8" applyNumberFormat="1" applyFont="1" applyFill="1" applyBorder="1" applyAlignment="1" applyProtection="1">
      <alignment vertical="center"/>
      <protection hidden="1"/>
    </xf>
    <xf numFmtId="49" fontId="11" fillId="0" borderId="15" xfId="7" applyNumberFormat="1" applyFont="1" applyFill="1" applyBorder="1" applyAlignment="1" applyProtection="1">
      <alignment vertical="center" wrapText="1"/>
      <protection hidden="1"/>
    </xf>
    <xf numFmtId="49" fontId="11" fillId="0" borderId="15" xfId="0" applyNumberFormat="1" applyFont="1" applyBorder="1" applyAlignment="1">
      <alignment vertical="center" wrapText="1"/>
    </xf>
    <xf numFmtId="0" fontId="63" fillId="3" borderId="15" xfId="0" applyFont="1" applyFill="1" applyBorder="1" applyAlignment="1">
      <alignment horizontal="left" vertical="top" wrapText="1"/>
    </xf>
    <xf numFmtId="0" fontId="63" fillId="3" borderId="15" xfId="0" applyFont="1" applyFill="1" applyBorder="1" applyAlignment="1">
      <alignment horizontal="right" vertical="center" wrapText="1"/>
    </xf>
    <xf numFmtId="169" fontId="63" fillId="3" borderId="15" xfId="8" applyNumberFormat="1" applyFont="1" applyFill="1" applyBorder="1" applyAlignment="1" applyProtection="1">
      <alignment horizontal="right" vertical="center"/>
      <protection hidden="1"/>
    </xf>
    <xf numFmtId="0" fontId="11" fillId="4" borderId="15" xfId="0" applyFont="1" applyFill="1" applyBorder="1" applyAlignment="1">
      <alignment horizontal="right" vertical="center" wrapText="1"/>
    </xf>
    <xf numFmtId="0" fontId="11" fillId="0" borderId="15" xfId="0" applyFont="1" applyBorder="1" applyAlignment="1">
      <alignment horizontal="right" vertical="center" wrapText="1"/>
    </xf>
    <xf numFmtId="0" fontId="11" fillId="0" borderId="15" xfId="0" applyFont="1" applyBorder="1" applyAlignment="1">
      <alignment horizontal="left" vertical="top" wrapText="1"/>
    </xf>
    <xf numFmtId="0" fontId="11" fillId="5" borderId="15" xfId="0" applyFont="1" applyFill="1" applyBorder="1" applyAlignment="1">
      <alignment horizontal="right" vertical="center" wrapText="1"/>
    </xf>
    <xf numFmtId="169" fontId="63" fillId="3" borderId="15" xfId="8" applyNumberFormat="1" applyFont="1" applyFill="1" applyBorder="1" applyAlignment="1" applyProtection="1">
      <alignment horizontal="right" vertical="center" wrapText="1"/>
      <protection hidden="1"/>
    </xf>
    <xf numFmtId="170" fontId="11" fillId="8" borderId="15" xfId="4" applyNumberFormat="1" applyFont="1" applyFill="1" applyBorder="1" applyAlignment="1" applyProtection="1">
      <alignment horizontal="left" vertical="center" wrapText="1"/>
      <protection hidden="1"/>
    </xf>
    <xf numFmtId="0" fontId="11" fillId="8" borderId="15" xfId="4" applyNumberFormat="1" applyFont="1" applyFill="1" applyBorder="1" applyAlignment="1" applyProtection="1">
      <alignment horizontal="right" vertical="center"/>
      <protection hidden="1"/>
    </xf>
    <xf numFmtId="168" fontId="11" fillId="0" borderId="15" xfId="4" applyNumberFormat="1" applyFont="1" applyFill="1" applyBorder="1" applyAlignment="1" applyProtection="1">
      <alignment vertical="center" wrapText="1"/>
      <protection hidden="1"/>
    </xf>
    <xf numFmtId="0" fontId="11" fillId="8" borderId="15" xfId="4" quotePrefix="1" applyNumberFormat="1" applyFont="1" applyFill="1" applyBorder="1" applyAlignment="1" applyProtection="1">
      <alignment horizontal="right" vertical="center"/>
      <protection hidden="1"/>
    </xf>
    <xf numFmtId="0" fontId="11" fillId="5" borderId="15" xfId="4" applyNumberFormat="1" applyFont="1" applyFill="1" applyBorder="1" applyAlignment="1" applyProtection="1">
      <alignment horizontal="right" vertical="center"/>
      <protection hidden="1"/>
    </xf>
    <xf numFmtId="167" fontId="11" fillId="9" borderId="15" xfId="8" applyNumberFormat="1" applyFont="1" applyFill="1" applyBorder="1" applyAlignment="1" applyProtection="1">
      <alignment horizontal="right" vertical="center" wrapText="1"/>
      <protection hidden="1"/>
    </xf>
    <xf numFmtId="0" fontId="11" fillId="0" borderId="15" xfId="0" applyFont="1" applyFill="1" applyBorder="1" applyAlignment="1">
      <alignment horizontal="right" vertical="center" wrapText="1"/>
    </xf>
    <xf numFmtId="0" fontId="11" fillId="0" borderId="15" xfId="0" applyFont="1" applyFill="1" applyBorder="1" applyAlignment="1">
      <alignment vertical="center" wrapText="1"/>
    </xf>
    <xf numFmtId="0" fontId="11" fillId="5" borderId="15" xfId="8" applyNumberFormat="1" applyFont="1" applyFill="1" applyBorder="1" applyAlignment="1" applyProtection="1">
      <alignment vertical="center" wrapText="1"/>
      <protection hidden="1"/>
    </xf>
    <xf numFmtId="167" fontId="11" fillId="11" borderId="15" xfId="8" applyNumberFormat="1" applyFont="1" applyFill="1" applyBorder="1" applyAlignment="1" applyProtection="1">
      <alignment horizontal="right" vertical="center" wrapText="1"/>
      <protection hidden="1"/>
    </xf>
    <xf numFmtId="167" fontId="11" fillId="12" borderId="15" xfId="8" applyNumberFormat="1" applyFont="1" applyFill="1" applyBorder="1" applyAlignment="1" applyProtection="1">
      <alignment horizontal="right" vertical="center" wrapText="1"/>
      <protection hidden="1"/>
    </xf>
    <xf numFmtId="167" fontId="11" fillId="11" borderId="15" xfId="8" applyNumberFormat="1" applyFont="1" applyFill="1" applyBorder="1" applyAlignment="1" applyProtection="1">
      <alignment horizontal="right" vertical="center"/>
      <protection hidden="1"/>
    </xf>
    <xf numFmtId="167" fontId="11" fillId="8" borderId="15" xfId="8" applyNumberFormat="1" applyFont="1" applyFill="1" applyBorder="1" applyAlignment="1" applyProtection="1">
      <alignment horizontal="right" vertical="center" wrapText="1"/>
      <protection hidden="1"/>
    </xf>
    <xf numFmtId="167" fontId="11" fillId="8" borderId="15" xfId="4" applyNumberFormat="1" applyFont="1" applyFill="1" applyBorder="1" applyAlignment="1" applyProtection="1">
      <alignment horizontal="right" vertical="center" wrapText="1"/>
      <protection hidden="1"/>
    </xf>
    <xf numFmtId="169" fontId="11" fillId="0" borderId="15" xfId="8" quotePrefix="1" applyNumberFormat="1" applyFont="1" applyFill="1" applyBorder="1" applyAlignment="1" applyProtection="1">
      <alignment horizontal="right" vertical="center"/>
      <protection hidden="1"/>
    </xf>
    <xf numFmtId="170" fontId="11" fillId="0" borderId="15" xfId="4" applyNumberFormat="1" applyFont="1" applyFill="1" applyBorder="1" applyAlignment="1" applyProtection="1">
      <alignment horizontal="left" vertical="center" wrapText="1"/>
      <protection hidden="1"/>
    </xf>
    <xf numFmtId="2" fontId="11" fillId="0" borderId="15" xfId="0" applyNumberFormat="1" applyFont="1" applyFill="1" applyBorder="1" applyAlignment="1">
      <alignment horizontal="right" vertical="center"/>
    </xf>
    <xf numFmtId="2" fontId="11" fillId="0" borderId="15" xfId="0" applyNumberFormat="1" applyFont="1" applyBorder="1" applyAlignment="1">
      <alignment horizontal="right" vertical="center"/>
    </xf>
    <xf numFmtId="2" fontId="11" fillId="5" borderId="15" xfId="0" applyNumberFormat="1" applyFont="1" applyFill="1" applyBorder="1" applyAlignment="1">
      <alignment horizontal="right" vertical="center"/>
    </xf>
    <xf numFmtId="0" fontId="11" fillId="0" borderId="15" xfId="0" applyFont="1" applyBorder="1"/>
    <xf numFmtId="49" fontId="11" fillId="0" borderId="15" xfId="0" applyNumberFormat="1" applyFont="1" applyBorder="1" applyAlignment="1">
      <alignment horizontal="right" vertical="center"/>
    </xf>
    <xf numFmtId="167" fontId="11" fillId="13" borderId="15" xfId="8" applyNumberFormat="1" applyFont="1" applyFill="1" applyBorder="1" applyAlignment="1" applyProtection="1">
      <alignment horizontal="right" vertical="center" wrapText="1"/>
      <protection hidden="1"/>
    </xf>
    <xf numFmtId="167" fontId="11" fillId="14" borderId="15" xfId="8" applyNumberFormat="1" applyFont="1" applyFill="1" applyBorder="1" applyAlignment="1" applyProtection="1">
      <alignment horizontal="right" vertical="center" wrapText="1"/>
      <protection hidden="1"/>
    </xf>
    <xf numFmtId="0" fontId="11" fillId="2" borderId="77" xfId="8" applyNumberFormat="1" applyFont="1" applyFill="1" applyBorder="1" applyAlignment="1" applyProtection="1">
      <alignment vertical="center" wrapText="1"/>
      <protection hidden="1"/>
    </xf>
    <xf numFmtId="0" fontId="11" fillId="14" borderId="15" xfId="8" applyNumberFormat="1" applyFont="1" applyFill="1" applyBorder="1" applyAlignment="1" applyProtection="1">
      <alignment vertical="center" wrapText="1"/>
      <protection hidden="1"/>
    </xf>
    <xf numFmtId="169" fontId="11" fillId="14" borderId="15" xfId="8" applyNumberFormat="1" applyFont="1" applyFill="1" applyBorder="1" applyAlignment="1" applyProtection="1">
      <alignment horizontal="right" vertical="center" wrapText="1"/>
      <protection hidden="1"/>
    </xf>
    <xf numFmtId="169" fontId="11" fillId="14" borderId="15" xfId="8" applyNumberFormat="1" applyFont="1" applyFill="1" applyBorder="1" applyAlignment="1" applyProtection="1">
      <alignment horizontal="right" vertical="center"/>
      <protection hidden="1"/>
    </xf>
    <xf numFmtId="164" fontId="11" fillId="14" borderId="15" xfId="8" applyNumberFormat="1" applyFont="1" applyFill="1" applyBorder="1" applyAlignment="1" applyProtection="1">
      <alignment vertical="center"/>
      <protection hidden="1"/>
    </xf>
    <xf numFmtId="165" fontId="63" fillId="3" borderId="15" xfId="8" applyNumberFormat="1" applyFont="1" applyFill="1" applyBorder="1" applyAlignment="1" applyProtection="1">
      <alignment vertical="center"/>
      <protection hidden="1"/>
    </xf>
    <xf numFmtId="167" fontId="11" fillId="14" borderId="15" xfId="8" quotePrefix="1" applyNumberFormat="1" applyFont="1" applyFill="1" applyBorder="1" applyAlignment="1" applyProtection="1">
      <alignment horizontal="right" vertical="center" wrapText="1"/>
      <protection hidden="1"/>
    </xf>
    <xf numFmtId="165" fontId="11" fillId="14" borderId="15" xfId="8" applyNumberFormat="1" applyFont="1" applyFill="1" applyBorder="1" applyAlignment="1" applyProtection="1">
      <alignment vertical="center"/>
      <protection hidden="1"/>
    </xf>
    <xf numFmtId="165" fontId="11" fillId="0" borderId="15" xfId="8" applyNumberFormat="1" applyFont="1" applyFill="1" applyBorder="1" applyAlignment="1" applyProtection="1">
      <alignment vertical="center"/>
      <protection hidden="1"/>
    </xf>
    <xf numFmtId="167" fontId="11" fillId="0" borderId="15" xfId="8" quotePrefix="1" applyNumberFormat="1" applyFont="1" applyFill="1" applyBorder="1" applyAlignment="1" applyProtection="1">
      <alignment horizontal="right" vertical="center" wrapText="1"/>
      <protection hidden="1"/>
    </xf>
    <xf numFmtId="165" fontId="11" fillId="5" borderId="15" xfId="8" applyNumberFormat="1" applyFont="1" applyFill="1" applyBorder="1" applyAlignment="1" applyProtection="1">
      <alignment vertical="center"/>
      <protection hidden="1"/>
    </xf>
    <xf numFmtId="169" fontId="11" fillId="2" borderId="15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15" xfId="8" applyNumberFormat="1" applyFont="1" applyFill="1" applyBorder="1" applyAlignment="1" applyProtection="1">
      <alignment horizontal="right" vertical="center"/>
      <protection hidden="1"/>
    </xf>
    <xf numFmtId="0" fontId="11" fillId="2" borderId="15" xfId="0" applyFont="1" applyFill="1" applyBorder="1" applyAlignment="1">
      <alignment wrapText="1"/>
    </xf>
    <xf numFmtId="170" fontId="11" fillId="2" borderId="15" xfId="4" applyNumberFormat="1" applyFont="1" applyFill="1" applyBorder="1" applyAlignment="1" applyProtection="1">
      <alignment horizontal="left" vertical="center" wrapText="1"/>
      <protection hidden="1"/>
    </xf>
    <xf numFmtId="169" fontId="63" fillId="3" borderId="15" xfId="8" quotePrefix="1" applyNumberFormat="1" applyFont="1" applyFill="1" applyBorder="1" applyAlignment="1" applyProtection="1">
      <alignment horizontal="right" vertical="center" wrapText="1"/>
      <protection hidden="1"/>
    </xf>
    <xf numFmtId="169" fontId="11" fillId="14" borderId="15" xfId="8" quotePrefix="1" applyNumberFormat="1" applyFont="1" applyFill="1" applyBorder="1" applyAlignment="1" applyProtection="1">
      <alignment horizontal="right" vertical="center"/>
      <protection hidden="1"/>
    </xf>
    <xf numFmtId="0" fontId="68" fillId="0" borderId="15" xfId="8" applyFont="1" applyBorder="1" applyAlignment="1">
      <alignment horizontal="right"/>
    </xf>
    <xf numFmtId="0" fontId="68" fillId="0" borderId="15" xfId="8" applyFont="1" applyBorder="1" applyAlignment="1">
      <alignment horizontal="right" vertical="center"/>
    </xf>
    <xf numFmtId="164" fontId="68" fillId="0" borderId="15" xfId="8" applyNumberFormat="1" applyFont="1" applyFill="1" applyBorder="1"/>
    <xf numFmtId="0" fontId="63" fillId="0" borderId="0" xfId="8" applyNumberFormat="1" applyFont="1" applyFill="1" applyAlignment="1" applyProtection="1">
      <protection hidden="1"/>
    </xf>
    <xf numFmtId="165" fontId="63" fillId="0" borderId="0" xfId="8" applyNumberFormat="1" applyFont="1" applyFill="1" applyAlignment="1" applyProtection="1">
      <protection hidden="1"/>
    </xf>
    <xf numFmtId="0" fontId="63" fillId="0" borderId="81" xfId="8" applyNumberFormat="1" applyFont="1" applyFill="1" applyBorder="1" applyAlignment="1" applyProtection="1">
      <alignment horizontal="center" vertical="center"/>
      <protection hidden="1"/>
    </xf>
    <xf numFmtId="0" fontId="63" fillId="0" borderId="82" xfId="8" applyNumberFormat="1" applyFont="1" applyFill="1" applyBorder="1" applyAlignment="1" applyProtection="1">
      <alignment horizontal="center" vertical="center"/>
      <protection hidden="1"/>
    </xf>
    <xf numFmtId="0" fontId="63" fillId="0" borderId="83" xfId="8" applyNumberFormat="1" applyFont="1" applyFill="1" applyBorder="1" applyAlignment="1" applyProtection="1">
      <alignment horizontal="center" vertical="center"/>
      <protection hidden="1"/>
    </xf>
    <xf numFmtId="0" fontId="63" fillId="0" borderId="84" xfId="8" applyNumberFormat="1" applyFont="1" applyFill="1" applyBorder="1" applyAlignment="1" applyProtection="1">
      <alignment horizontal="center" vertical="center"/>
      <protection hidden="1"/>
    </xf>
    <xf numFmtId="0" fontId="63" fillId="0" borderId="85" xfId="8" applyNumberFormat="1" applyFont="1" applyFill="1" applyBorder="1" applyAlignment="1" applyProtection="1">
      <alignment horizontal="center" vertical="center"/>
      <protection hidden="1"/>
    </xf>
    <xf numFmtId="0" fontId="63" fillId="0" borderId="4" xfId="8" applyNumberFormat="1" applyFont="1" applyFill="1" applyBorder="1" applyAlignment="1" applyProtection="1">
      <alignment horizontal="center" vertical="center"/>
      <protection hidden="1"/>
    </xf>
    <xf numFmtId="165" fontId="63" fillId="0" borderId="81" xfId="8" applyNumberFormat="1" applyFont="1" applyFill="1" applyBorder="1" applyAlignment="1" applyProtection="1">
      <alignment horizontal="center" vertical="center" wrapText="1"/>
      <protection hidden="1"/>
    </xf>
    <xf numFmtId="0" fontId="63" fillId="0" borderId="86" xfId="8" applyNumberFormat="1" applyFont="1" applyFill="1" applyBorder="1" applyAlignment="1" applyProtection="1">
      <alignment horizontal="center" vertical="center"/>
      <protection hidden="1"/>
    </xf>
    <xf numFmtId="0" fontId="63" fillId="0" borderId="40" xfId="8" applyNumberFormat="1" applyFont="1" applyFill="1" applyBorder="1" applyAlignment="1" applyProtection="1">
      <alignment horizontal="center" vertical="center"/>
      <protection hidden="1"/>
    </xf>
    <xf numFmtId="3" fontId="63" fillId="0" borderId="87" xfId="8" applyNumberFormat="1" applyFont="1" applyFill="1" applyBorder="1" applyAlignment="1" applyProtection="1">
      <alignment horizontal="center" vertical="center"/>
      <protection hidden="1"/>
    </xf>
    <xf numFmtId="3" fontId="63" fillId="0" borderId="88" xfId="8" applyNumberFormat="1" applyFont="1" applyFill="1" applyBorder="1" applyAlignment="1" applyProtection="1">
      <alignment horizontal="center" vertical="center"/>
      <protection hidden="1"/>
    </xf>
    <xf numFmtId="0" fontId="63" fillId="0" borderId="89" xfId="8" applyNumberFormat="1" applyFont="1" applyFill="1" applyBorder="1" applyAlignment="1" applyProtection="1">
      <alignment horizontal="center" vertical="center"/>
      <protection hidden="1"/>
    </xf>
    <xf numFmtId="0" fontId="63" fillId="0" borderId="90" xfId="8" applyNumberFormat="1" applyFont="1" applyFill="1" applyBorder="1" applyAlignment="1" applyProtection="1">
      <alignment horizontal="center" vertical="center"/>
      <protection hidden="1"/>
    </xf>
    <xf numFmtId="1" fontId="63" fillId="0" borderId="86" xfId="8" applyNumberFormat="1" applyFont="1" applyFill="1" applyBorder="1" applyAlignment="1" applyProtection="1">
      <alignment horizontal="center" vertical="center"/>
      <protection hidden="1"/>
    </xf>
    <xf numFmtId="0" fontId="63" fillId="3" borderId="27" xfId="8" applyNumberFormat="1" applyFont="1" applyFill="1" applyBorder="1" applyAlignment="1" applyProtection="1">
      <alignment vertical="center" wrapText="1"/>
      <protection hidden="1"/>
    </xf>
    <xf numFmtId="167" fontId="63" fillId="3" borderId="56" xfId="8" applyNumberFormat="1" applyFont="1" applyFill="1" applyBorder="1" applyAlignment="1" applyProtection="1">
      <alignment horizontal="right" vertical="center" wrapText="1"/>
      <protection hidden="1"/>
    </xf>
    <xf numFmtId="3" fontId="63" fillId="3" borderId="57" xfId="8" quotePrefix="1" applyNumberFormat="1" applyFont="1" applyFill="1" applyBorder="1" applyAlignment="1" applyProtection="1">
      <alignment horizontal="right" vertical="center" wrapText="1"/>
      <protection hidden="1"/>
    </xf>
    <xf numFmtId="164" fontId="63" fillId="3" borderId="91" xfId="8" applyNumberFormat="1" applyFont="1" applyFill="1" applyBorder="1" applyAlignment="1" applyProtection="1">
      <alignment horizontal="right" vertical="center"/>
      <protection hidden="1"/>
    </xf>
    <xf numFmtId="168" fontId="63" fillId="3" borderId="92" xfId="8" applyNumberFormat="1" applyFont="1" applyFill="1" applyBorder="1" applyAlignment="1" applyProtection="1">
      <alignment horizontal="right" vertical="center"/>
      <protection hidden="1"/>
    </xf>
    <xf numFmtId="167" fontId="63" fillId="3" borderId="93" xfId="8" applyNumberFormat="1" applyFont="1" applyFill="1" applyBorder="1" applyAlignment="1" applyProtection="1">
      <alignment horizontal="right" vertical="center" wrapText="1"/>
      <protection hidden="1"/>
    </xf>
    <xf numFmtId="165" fontId="63" fillId="3" borderId="27" xfId="8" applyNumberFormat="1" applyFont="1" applyFill="1" applyBorder="1" applyAlignment="1" applyProtection="1">
      <alignment vertical="center"/>
      <protection hidden="1"/>
    </xf>
    <xf numFmtId="0" fontId="11" fillId="4" borderId="23" xfId="8" applyNumberFormat="1" applyFont="1" applyFill="1" applyBorder="1" applyAlignment="1" applyProtection="1">
      <alignment vertical="center" wrapText="1"/>
      <protection hidden="1"/>
    </xf>
    <xf numFmtId="167" fontId="11" fillId="4" borderId="94" xfId="8" applyNumberFormat="1" applyFont="1" applyFill="1" applyBorder="1" applyAlignment="1" applyProtection="1">
      <alignment horizontal="right" vertical="center" wrapText="1"/>
      <protection hidden="1"/>
    </xf>
    <xf numFmtId="169" fontId="11" fillId="4" borderId="95" xfId="8" applyNumberFormat="1" applyFont="1" applyFill="1" applyBorder="1" applyAlignment="1" applyProtection="1">
      <alignment horizontal="right" vertical="center" wrapText="1"/>
      <protection hidden="1"/>
    </xf>
    <xf numFmtId="169" fontId="11" fillId="4" borderId="96" xfId="8" applyNumberFormat="1" applyFont="1" applyFill="1" applyBorder="1" applyAlignment="1" applyProtection="1">
      <alignment horizontal="right" vertical="center"/>
      <protection hidden="1"/>
    </xf>
    <xf numFmtId="168" fontId="11" fillId="4" borderId="97" xfId="8" applyNumberFormat="1" applyFont="1" applyFill="1" applyBorder="1" applyAlignment="1" applyProtection="1">
      <alignment horizontal="right" vertical="center"/>
      <protection hidden="1"/>
    </xf>
    <xf numFmtId="167" fontId="11" fillId="4" borderId="98" xfId="8" applyNumberFormat="1" applyFont="1" applyFill="1" applyBorder="1" applyAlignment="1" applyProtection="1">
      <alignment horizontal="right" vertical="center" wrapText="1"/>
      <protection hidden="1"/>
    </xf>
    <xf numFmtId="165" fontId="11" fillId="4" borderId="23" xfId="8" applyNumberFormat="1" applyFont="1" applyFill="1" applyBorder="1" applyAlignment="1" applyProtection="1">
      <alignment vertical="center"/>
      <protection hidden="1"/>
    </xf>
    <xf numFmtId="0" fontId="63" fillId="16" borderId="27" xfId="8" applyNumberFormat="1" applyFont="1" applyFill="1" applyBorder="1" applyAlignment="1" applyProtection="1">
      <alignment vertical="center" wrapText="1"/>
      <protection hidden="1"/>
    </xf>
    <xf numFmtId="167" fontId="63" fillId="16" borderId="56" xfId="8" applyNumberFormat="1" applyFont="1" applyFill="1" applyBorder="1" applyAlignment="1" applyProtection="1">
      <alignment horizontal="right" vertical="center" wrapText="1"/>
      <protection hidden="1"/>
    </xf>
    <xf numFmtId="169" fontId="63" fillId="16" borderId="57" xfId="8" applyNumberFormat="1" applyFont="1" applyFill="1" applyBorder="1" applyAlignment="1" applyProtection="1">
      <alignment horizontal="right" vertical="center" wrapText="1"/>
      <protection hidden="1"/>
    </xf>
    <xf numFmtId="169" fontId="63" fillId="16" borderId="91" xfId="8" applyNumberFormat="1" applyFont="1" applyFill="1" applyBorder="1" applyAlignment="1" applyProtection="1">
      <alignment horizontal="right" vertical="center"/>
      <protection hidden="1"/>
    </xf>
    <xf numFmtId="168" fontId="63" fillId="16" borderId="92" xfId="8" applyNumberFormat="1" applyFont="1" applyFill="1" applyBorder="1" applyAlignment="1" applyProtection="1">
      <alignment horizontal="right" vertical="center"/>
      <protection hidden="1"/>
    </xf>
    <xf numFmtId="167" fontId="63" fillId="16" borderId="93" xfId="8" applyNumberFormat="1" applyFont="1" applyFill="1" applyBorder="1" applyAlignment="1" applyProtection="1">
      <alignment horizontal="right" vertical="center" wrapText="1"/>
      <protection hidden="1"/>
    </xf>
    <xf numFmtId="164" fontId="63" fillId="16" borderId="27" xfId="8" applyNumberFormat="1" applyFont="1" applyFill="1" applyBorder="1" applyAlignment="1" applyProtection="1">
      <alignment vertical="center"/>
      <protection hidden="1"/>
    </xf>
    <xf numFmtId="0" fontId="63" fillId="17" borderId="77" xfId="8" applyNumberFormat="1" applyFont="1" applyFill="1" applyBorder="1" applyAlignment="1" applyProtection="1">
      <alignment vertical="center" wrapText="1"/>
      <protection hidden="1"/>
    </xf>
    <xf numFmtId="167" fontId="63" fillId="17" borderId="60" xfId="8" applyNumberFormat="1" applyFont="1" applyFill="1" applyBorder="1" applyAlignment="1" applyProtection="1">
      <alignment horizontal="right" vertical="center" wrapText="1"/>
      <protection hidden="1"/>
    </xf>
    <xf numFmtId="169" fontId="63" fillId="17" borderId="79" xfId="8" applyNumberFormat="1" applyFont="1" applyFill="1" applyBorder="1" applyAlignment="1" applyProtection="1">
      <alignment horizontal="right" vertical="center" wrapText="1"/>
      <protection hidden="1"/>
    </xf>
    <xf numFmtId="169" fontId="63" fillId="17" borderId="99" xfId="8" applyNumberFormat="1" applyFont="1" applyFill="1" applyBorder="1" applyAlignment="1" applyProtection="1">
      <alignment horizontal="right" vertical="center"/>
      <protection hidden="1"/>
    </xf>
    <xf numFmtId="167" fontId="63" fillId="17" borderId="100" xfId="8" applyNumberFormat="1" applyFont="1" applyFill="1" applyBorder="1" applyAlignment="1" applyProtection="1">
      <alignment horizontal="right" vertical="center" wrapText="1"/>
      <protection hidden="1"/>
    </xf>
    <xf numFmtId="167" fontId="63" fillId="17" borderId="61" xfId="8" applyNumberFormat="1" applyFont="1" applyFill="1" applyBorder="1" applyAlignment="1" applyProtection="1">
      <alignment horizontal="right" vertical="center" wrapText="1"/>
      <protection hidden="1"/>
    </xf>
    <xf numFmtId="164" fontId="63" fillId="17" borderId="27" xfId="8" applyNumberFormat="1" applyFont="1" applyFill="1" applyBorder="1" applyAlignment="1" applyProtection="1">
      <alignment vertical="center"/>
      <protection hidden="1"/>
    </xf>
    <xf numFmtId="0" fontId="11" fillId="0" borderId="29" xfId="8" applyNumberFormat="1" applyFont="1" applyFill="1" applyBorder="1" applyAlignment="1" applyProtection="1">
      <alignment vertical="center" wrapText="1"/>
      <protection hidden="1"/>
    </xf>
    <xf numFmtId="167" fontId="11" fillId="0" borderId="60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79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99" xfId="8" applyNumberFormat="1" applyFont="1" applyFill="1" applyBorder="1" applyAlignment="1" applyProtection="1">
      <alignment horizontal="right" vertical="center"/>
      <protection hidden="1"/>
    </xf>
    <xf numFmtId="167" fontId="11" fillId="0" borderId="101" xfId="8" applyNumberFormat="1" applyFont="1" applyFill="1" applyBorder="1" applyAlignment="1" applyProtection="1">
      <alignment horizontal="right" vertical="center" wrapText="1"/>
      <protection hidden="1"/>
    </xf>
    <xf numFmtId="167" fontId="11" fillId="0" borderId="65" xfId="8" applyNumberFormat="1" applyFont="1" applyFill="1" applyBorder="1" applyAlignment="1" applyProtection="1">
      <alignment horizontal="right" vertical="center" wrapText="1"/>
      <protection hidden="1"/>
    </xf>
    <xf numFmtId="164" fontId="11" fillId="0" borderId="23" xfId="8" applyNumberFormat="1" applyFont="1" applyFill="1" applyBorder="1" applyAlignment="1" applyProtection="1">
      <alignment vertical="center"/>
      <protection hidden="1"/>
    </xf>
    <xf numFmtId="0" fontId="11" fillId="0" borderId="28" xfId="8" applyNumberFormat="1" applyFont="1" applyFill="1" applyBorder="1" applyAlignment="1" applyProtection="1">
      <alignment vertical="center" wrapText="1"/>
      <protection hidden="1"/>
    </xf>
    <xf numFmtId="167" fontId="11" fillId="0" borderId="52" xfId="8" applyNumberFormat="1" applyFont="1" applyFill="1" applyBorder="1" applyAlignment="1" applyProtection="1">
      <alignment horizontal="right" vertical="center" wrapText="1"/>
      <protection hidden="1"/>
    </xf>
    <xf numFmtId="164" fontId="11" fillId="0" borderId="28" xfId="8" applyNumberFormat="1" applyFont="1" applyFill="1" applyBorder="1" applyAlignment="1" applyProtection="1">
      <alignment vertical="center"/>
      <protection hidden="1"/>
    </xf>
    <xf numFmtId="0" fontId="11" fillId="0" borderId="23" xfId="8" applyNumberFormat="1" applyFont="1" applyFill="1" applyBorder="1" applyAlignment="1" applyProtection="1">
      <alignment vertical="center" wrapText="1"/>
      <protection hidden="1"/>
    </xf>
    <xf numFmtId="0" fontId="11" fillId="0" borderId="28" xfId="0" applyFont="1" applyBorder="1" applyAlignment="1">
      <alignment wrapText="1"/>
    </xf>
    <xf numFmtId="167" fontId="11" fillId="0" borderId="16" xfId="8" applyNumberFormat="1" applyFont="1" applyFill="1" applyBorder="1" applyAlignment="1" applyProtection="1">
      <alignment horizontal="right" vertical="center" wrapText="1"/>
      <protection hidden="1"/>
    </xf>
    <xf numFmtId="0" fontId="11" fillId="0" borderId="28" xfId="0" applyFont="1" applyFill="1" applyBorder="1" applyAlignment="1">
      <alignment wrapText="1"/>
    </xf>
    <xf numFmtId="164" fontId="11" fillId="0" borderId="102" xfId="8" applyNumberFormat="1" applyFont="1" applyFill="1" applyBorder="1" applyAlignment="1" applyProtection="1">
      <alignment vertical="center"/>
      <protection hidden="1"/>
    </xf>
    <xf numFmtId="0" fontId="63" fillId="17" borderId="30" xfId="0" applyFont="1" applyFill="1" applyBorder="1" applyAlignment="1">
      <alignment vertical="center" wrapText="1"/>
    </xf>
    <xf numFmtId="167" fontId="63" fillId="17" borderId="58" xfId="8" applyNumberFormat="1" applyFont="1" applyFill="1" applyBorder="1" applyAlignment="1" applyProtection="1">
      <alignment horizontal="right" vertical="center" wrapText="1"/>
      <protection hidden="1"/>
    </xf>
    <xf numFmtId="169" fontId="63" fillId="17" borderId="74" xfId="8" applyNumberFormat="1" applyFont="1" applyFill="1" applyBorder="1" applyAlignment="1" applyProtection="1">
      <alignment horizontal="right" vertical="center" wrapText="1"/>
      <protection hidden="1"/>
    </xf>
    <xf numFmtId="169" fontId="63" fillId="17" borderId="103" xfId="8" applyNumberFormat="1" applyFont="1" applyFill="1" applyBorder="1" applyAlignment="1" applyProtection="1">
      <alignment horizontal="right" vertical="center"/>
      <protection hidden="1"/>
    </xf>
    <xf numFmtId="167" fontId="63" fillId="17" borderId="104" xfId="8" quotePrefix="1" applyNumberFormat="1" applyFont="1" applyFill="1" applyBorder="1" applyAlignment="1" applyProtection="1">
      <alignment horizontal="right" vertical="center" wrapText="1"/>
      <protection hidden="1"/>
    </xf>
    <xf numFmtId="167" fontId="63" fillId="17" borderId="59" xfId="8" applyNumberFormat="1" applyFont="1" applyFill="1" applyBorder="1" applyAlignment="1" applyProtection="1">
      <alignment horizontal="right" vertical="center" wrapText="1"/>
      <protection hidden="1"/>
    </xf>
    <xf numFmtId="164" fontId="63" fillId="17" borderId="105" xfId="8" applyNumberFormat="1" applyFont="1" applyFill="1" applyBorder="1" applyAlignment="1" applyProtection="1">
      <alignment vertical="center"/>
      <protection hidden="1"/>
    </xf>
    <xf numFmtId="0" fontId="11" fillId="0" borderId="30" xfId="8" applyNumberFormat="1" applyFont="1" applyFill="1" applyBorder="1" applyAlignment="1" applyProtection="1">
      <alignment vertical="center" wrapText="1"/>
      <protection hidden="1"/>
    </xf>
    <xf numFmtId="167" fontId="11" fillId="0" borderId="106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07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08" xfId="8" applyNumberFormat="1" applyFont="1" applyFill="1" applyBorder="1" applyAlignment="1" applyProtection="1">
      <alignment horizontal="right" vertical="center"/>
      <protection hidden="1"/>
    </xf>
    <xf numFmtId="167" fontId="11" fillId="0" borderId="109" xfId="8" quotePrefix="1" applyNumberFormat="1" applyFont="1" applyFill="1" applyBorder="1" applyAlignment="1" applyProtection="1">
      <alignment horizontal="right" vertical="center" wrapText="1"/>
      <protection hidden="1"/>
    </xf>
    <xf numFmtId="167" fontId="11" fillId="0" borderId="110" xfId="8" applyNumberFormat="1" applyFont="1" applyFill="1" applyBorder="1" applyAlignment="1" applyProtection="1">
      <alignment horizontal="right" vertical="center" wrapText="1"/>
      <protection hidden="1"/>
    </xf>
    <xf numFmtId="164" fontId="11" fillId="0" borderId="30" xfId="8" applyNumberFormat="1" applyFont="1" applyFill="1" applyBorder="1" applyAlignment="1" applyProtection="1">
      <alignment vertical="center"/>
      <protection hidden="1"/>
    </xf>
    <xf numFmtId="167" fontId="11" fillId="0" borderId="109" xfId="8" applyNumberFormat="1" applyFont="1" applyFill="1" applyBorder="1" applyAlignment="1" applyProtection="1">
      <alignment horizontal="right" vertical="center" wrapText="1"/>
      <protection hidden="1"/>
    </xf>
    <xf numFmtId="0" fontId="11" fillId="2" borderId="28" xfId="0" applyFont="1" applyFill="1" applyBorder="1" applyAlignment="1">
      <alignment vertical="center" wrapText="1"/>
    </xf>
    <xf numFmtId="167" fontId="11" fillId="2" borderId="106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107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108" xfId="8" applyNumberFormat="1" applyFont="1" applyFill="1" applyBorder="1" applyAlignment="1" applyProtection="1">
      <alignment horizontal="right" vertical="center"/>
      <protection hidden="1"/>
    </xf>
    <xf numFmtId="167" fontId="11" fillId="2" borderId="109" xfId="8" applyNumberFormat="1" applyFont="1" applyFill="1" applyBorder="1" applyAlignment="1" applyProtection="1">
      <alignment horizontal="right" vertical="center" wrapText="1"/>
      <protection hidden="1"/>
    </xf>
    <xf numFmtId="167" fontId="11" fillId="0" borderId="14" xfId="8" applyNumberFormat="1" applyFont="1" applyFill="1" applyBorder="1" applyAlignment="1" applyProtection="1">
      <alignment horizontal="right" vertical="center" wrapText="1"/>
      <protection hidden="1"/>
    </xf>
    <xf numFmtId="0" fontId="11" fillId="0" borderId="28" xfId="0" applyFont="1" applyFill="1" applyBorder="1" applyAlignment="1">
      <alignment vertical="center" wrapText="1"/>
    </xf>
    <xf numFmtId="0" fontId="11" fillId="0" borderId="33" xfId="0" applyFont="1" applyBorder="1" applyAlignment="1">
      <alignment vertical="center" wrapText="1"/>
    </xf>
    <xf numFmtId="167" fontId="11" fillId="0" borderId="11" xfId="8" applyNumberFormat="1" applyFont="1" applyFill="1" applyBorder="1" applyAlignment="1" applyProtection="1">
      <alignment horizontal="right" vertical="center" wrapText="1"/>
      <protection hidden="1"/>
    </xf>
    <xf numFmtId="0" fontId="11" fillId="2" borderId="15" xfId="0" applyFont="1" applyFill="1" applyBorder="1" applyAlignment="1">
      <alignment vertical="center" wrapText="1"/>
    </xf>
    <xf numFmtId="167" fontId="11" fillId="0" borderId="14" xfId="8" quotePrefix="1" applyNumberFormat="1" applyFont="1" applyFill="1" applyBorder="1" applyAlignment="1" applyProtection="1">
      <alignment horizontal="right" vertical="center" wrapText="1"/>
      <protection hidden="1"/>
    </xf>
    <xf numFmtId="167" fontId="11" fillId="0" borderId="111" xfId="8" applyNumberFormat="1" applyFont="1" applyFill="1" applyBorder="1" applyAlignment="1" applyProtection="1">
      <alignment horizontal="right" vertical="center" wrapText="1"/>
      <protection hidden="1"/>
    </xf>
    <xf numFmtId="170" fontId="63" fillId="17" borderId="28" xfId="4" applyNumberFormat="1" applyFont="1" applyFill="1" applyBorder="1" applyAlignment="1" applyProtection="1">
      <alignment horizontal="left" vertical="center" wrapText="1"/>
      <protection hidden="1"/>
    </xf>
    <xf numFmtId="0" fontId="63" fillId="17" borderId="14" xfId="4" applyNumberFormat="1" applyFont="1" applyFill="1" applyBorder="1" applyAlignment="1" applyProtection="1">
      <alignment horizontal="right" vertical="center"/>
      <protection hidden="1"/>
    </xf>
    <xf numFmtId="164" fontId="63" fillId="17" borderId="77" xfId="8" applyNumberFormat="1" applyFont="1" applyFill="1" applyBorder="1" applyAlignment="1" applyProtection="1">
      <alignment vertical="center"/>
      <protection hidden="1"/>
    </xf>
    <xf numFmtId="170" fontId="11" fillId="8" borderId="28" xfId="4" applyNumberFormat="1" applyFont="1" applyFill="1" applyBorder="1" applyAlignment="1" applyProtection="1">
      <alignment horizontal="left" vertical="center" wrapText="1"/>
      <protection hidden="1"/>
    </xf>
    <xf numFmtId="0" fontId="11" fillId="8" borderId="14" xfId="4" applyNumberFormat="1" applyFont="1" applyFill="1" applyBorder="1" applyAlignment="1" applyProtection="1">
      <alignment horizontal="right" vertical="center"/>
      <protection hidden="1"/>
    </xf>
    <xf numFmtId="167" fontId="11" fillId="0" borderId="55" xfId="8" applyNumberFormat="1" applyFont="1" applyFill="1" applyBorder="1" applyAlignment="1" applyProtection="1">
      <alignment horizontal="right" vertical="center" wrapText="1"/>
      <protection hidden="1"/>
    </xf>
    <xf numFmtId="164" fontId="11" fillId="0" borderId="29" xfId="8" applyNumberFormat="1" applyFont="1" applyFill="1" applyBorder="1" applyAlignment="1" applyProtection="1">
      <alignment vertical="center"/>
      <protection hidden="1"/>
    </xf>
    <xf numFmtId="168" fontId="11" fillId="0" borderId="28" xfId="4" applyNumberFormat="1" applyFont="1" applyFill="1" applyBorder="1" applyAlignment="1" applyProtection="1">
      <alignment vertical="center" wrapText="1"/>
      <protection hidden="1"/>
    </xf>
    <xf numFmtId="164" fontId="11" fillId="0" borderId="105" xfId="8" applyNumberFormat="1" applyFont="1" applyFill="1" applyBorder="1" applyAlignment="1" applyProtection="1">
      <alignment vertical="center"/>
      <protection hidden="1"/>
    </xf>
    <xf numFmtId="164" fontId="11" fillId="0" borderId="77" xfId="8" applyNumberFormat="1" applyFont="1" applyFill="1" applyBorder="1" applyAlignment="1" applyProtection="1">
      <alignment vertical="center"/>
      <protection hidden="1"/>
    </xf>
    <xf numFmtId="0" fontId="63" fillId="17" borderId="15" xfId="0" applyFont="1" applyFill="1" applyBorder="1" applyAlignment="1">
      <alignment vertical="center" wrapText="1"/>
    </xf>
    <xf numFmtId="167" fontId="11" fillId="0" borderId="63" xfId="8" applyNumberFormat="1" applyFont="1" applyFill="1" applyBorder="1" applyAlignment="1" applyProtection="1">
      <alignment horizontal="right" vertical="center" wrapText="1"/>
      <protection hidden="1"/>
    </xf>
    <xf numFmtId="167" fontId="11" fillId="0" borderId="112" xfId="8" applyNumberFormat="1" applyFont="1" applyFill="1" applyBorder="1" applyAlignment="1" applyProtection="1">
      <alignment horizontal="right" vertical="center" wrapText="1"/>
      <protection hidden="1"/>
    </xf>
    <xf numFmtId="167" fontId="11" fillId="2" borderId="60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79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99" xfId="8" applyNumberFormat="1" applyFont="1" applyFill="1" applyBorder="1" applyAlignment="1" applyProtection="1">
      <alignment horizontal="right" vertical="center"/>
      <protection hidden="1"/>
    </xf>
    <xf numFmtId="167" fontId="11" fillId="2" borderId="14" xfId="8" applyNumberFormat="1" applyFont="1" applyFill="1" applyBorder="1" applyAlignment="1" applyProtection="1">
      <alignment horizontal="right" vertical="center" wrapText="1"/>
      <protection hidden="1"/>
    </xf>
    <xf numFmtId="167" fontId="11" fillId="2" borderId="16" xfId="8" applyNumberFormat="1" applyFont="1" applyFill="1" applyBorder="1" applyAlignment="1" applyProtection="1">
      <alignment horizontal="right" vertical="center" wrapText="1"/>
      <protection hidden="1"/>
    </xf>
    <xf numFmtId="164" fontId="11" fillId="2" borderId="102" xfId="8" applyNumberFormat="1" applyFont="1" applyFill="1" applyBorder="1" applyAlignment="1" applyProtection="1">
      <alignment vertical="center"/>
      <protection hidden="1"/>
    </xf>
    <xf numFmtId="0" fontId="11" fillId="2" borderId="33" xfId="0" applyFont="1" applyFill="1" applyBorder="1" applyAlignment="1">
      <alignment vertical="center" wrapText="1"/>
    </xf>
    <xf numFmtId="167" fontId="11" fillId="0" borderId="50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8" xfId="8" applyNumberFormat="1" applyFont="1" applyFill="1" applyBorder="1" applyAlignment="1" applyProtection="1">
      <alignment horizontal="right" vertical="center"/>
      <protection hidden="1"/>
    </xf>
    <xf numFmtId="164" fontId="11" fillId="2" borderId="28" xfId="8" applyNumberFormat="1" applyFont="1" applyFill="1" applyBorder="1" applyAlignment="1" applyProtection="1">
      <alignment vertical="center"/>
      <protection hidden="1"/>
    </xf>
    <xf numFmtId="0" fontId="11" fillId="0" borderId="28" xfId="0" applyFont="1" applyBorder="1" applyAlignment="1">
      <alignment vertical="center" wrapText="1"/>
    </xf>
    <xf numFmtId="164" fontId="11" fillId="2" borderId="23" xfId="8" applyNumberFormat="1" applyFont="1" applyFill="1" applyBorder="1" applyAlignment="1" applyProtection="1">
      <alignment vertical="center"/>
      <protection hidden="1"/>
    </xf>
    <xf numFmtId="2" fontId="11" fillId="0" borderId="14" xfId="0" applyNumberFormat="1" applyFont="1" applyBorder="1" applyAlignment="1">
      <alignment horizontal="right" vertical="center"/>
    </xf>
    <xf numFmtId="167" fontId="11" fillId="0" borderId="61" xfId="8" applyNumberFormat="1" applyFont="1" applyFill="1" applyBorder="1" applyAlignment="1" applyProtection="1">
      <alignment horizontal="right" vertical="center" wrapText="1"/>
      <protection hidden="1"/>
    </xf>
    <xf numFmtId="2" fontId="11" fillId="2" borderId="14" xfId="0" applyNumberFormat="1" applyFont="1" applyFill="1" applyBorder="1" applyAlignment="1">
      <alignment horizontal="right" vertical="center"/>
    </xf>
    <xf numFmtId="164" fontId="11" fillId="2" borderId="29" xfId="8" applyNumberFormat="1" applyFont="1" applyFill="1" applyBorder="1" applyAlignment="1" applyProtection="1">
      <alignment vertical="center"/>
      <protection hidden="1"/>
    </xf>
    <xf numFmtId="0" fontId="11" fillId="0" borderId="50" xfId="0" applyFont="1" applyBorder="1" applyAlignment="1">
      <alignment horizontal="right" vertical="center" wrapText="1"/>
    </xf>
    <xf numFmtId="167" fontId="11" fillId="9" borderId="14" xfId="8" applyNumberFormat="1" applyFont="1" applyFill="1" applyBorder="1" applyAlignment="1" applyProtection="1">
      <alignment horizontal="right" vertical="center" wrapText="1"/>
      <protection hidden="1"/>
    </xf>
    <xf numFmtId="167" fontId="11" fillId="18" borderId="16" xfId="8" applyNumberFormat="1" applyFont="1" applyFill="1" applyBorder="1" applyAlignment="1" applyProtection="1">
      <alignment horizontal="right" vertical="center" wrapText="1"/>
      <protection hidden="1"/>
    </xf>
    <xf numFmtId="0" fontId="11" fillId="0" borderId="50" xfId="0" applyFont="1" applyFill="1" applyBorder="1" applyAlignment="1">
      <alignment horizontal="right" vertical="center" wrapText="1"/>
    </xf>
    <xf numFmtId="170" fontId="63" fillId="17" borderId="15" xfId="4" applyNumberFormat="1" applyFont="1" applyFill="1" applyBorder="1" applyAlignment="1" applyProtection="1">
      <alignment horizontal="left" vertical="center" wrapText="1"/>
      <protection hidden="1"/>
    </xf>
    <xf numFmtId="167" fontId="63" fillId="17" borderId="16" xfId="8" applyNumberFormat="1" applyFont="1" applyFill="1" applyBorder="1" applyAlignment="1" applyProtection="1">
      <alignment horizontal="right" vertical="center" wrapText="1"/>
      <protection hidden="1"/>
    </xf>
    <xf numFmtId="164" fontId="63" fillId="17" borderId="28" xfId="8" applyNumberFormat="1" applyFont="1" applyFill="1" applyBorder="1" applyAlignment="1" applyProtection="1">
      <alignment vertical="center"/>
      <protection hidden="1"/>
    </xf>
    <xf numFmtId="168" fontId="11" fillId="2" borderId="28" xfId="4" applyNumberFormat="1" applyFont="1" applyFill="1" applyBorder="1" applyAlignment="1" applyProtection="1">
      <alignment vertical="center" wrapText="1"/>
      <protection hidden="1"/>
    </xf>
    <xf numFmtId="167" fontId="11" fillId="0" borderId="14" xfId="4" applyNumberFormat="1" applyFont="1" applyFill="1" applyBorder="1" applyAlignment="1" applyProtection="1">
      <alignment horizontal="right" vertical="center" wrapText="1"/>
      <protection hidden="1"/>
    </xf>
    <xf numFmtId="167" fontId="71" fillId="0" borderId="16" xfId="8" applyNumberFormat="1" applyFont="1" applyFill="1" applyBorder="1" applyAlignment="1" applyProtection="1">
      <alignment horizontal="right" vertical="center" wrapText="1"/>
      <protection hidden="1"/>
    </xf>
    <xf numFmtId="164" fontId="11" fillId="0" borderId="113" xfId="8" applyNumberFormat="1" applyFont="1" applyFill="1" applyBorder="1" applyAlignment="1" applyProtection="1">
      <alignment vertical="center"/>
      <protection hidden="1"/>
    </xf>
    <xf numFmtId="0" fontId="11" fillId="0" borderId="14" xfId="4" applyNumberFormat="1" applyFont="1" applyFill="1" applyBorder="1" applyAlignment="1" applyProtection="1">
      <alignment horizontal="right" vertical="center"/>
      <protection hidden="1"/>
    </xf>
    <xf numFmtId="167" fontId="11" fillId="0" borderId="100" xfId="8" applyNumberFormat="1" applyFont="1" applyFill="1" applyBorder="1" applyAlignment="1" applyProtection="1">
      <alignment horizontal="right" vertical="center" wrapText="1"/>
      <protection hidden="1"/>
    </xf>
    <xf numFmtId="167" fontId="11" fillId="0" borderId="97" xfId="8" applyNumberFormat="1" applyFont="1" applyFill="1" applyBorder="1" applyAlignment="1" applyProtection="1">
      <alignment horizontal="right" vertical="center" wrapText="1"/>
      <protection hidden="1"/>
    </xf>
    <xf numFmtId="0" fontId="63" fillId="15" borderId="27" xfId="8" applyNumberFormat="1" applyFont="1" applyFill="1" applyBorder="1" applyAlignment="1" applyProtection="1">
      <alignment vertical="center" wrapText="1"/>
      <protection hidden="1"/>
    </xf>
    <xf numFmtId="167" fontId="63" fillId="15" borderId="56" xfId="8" applyNumberFormat="1" applyFont="1" applyFill="1" applyBorder="1" applyAlignment="1" applyProtection="1">
      <alignment horizontal="right" vertical="center" wrapText="1"/>
      <protection hidden="1"/>
    </xf>
    <xf numFmtId="169" fontId="63" fillId="15" borderId="57" xfId="8" applyNumberFormat="1" applyFont="1" applyFill="1" applyBorder="1" applyAlignment="1" applyProtection="1">
      <alignment horizontal="right" vertical="center" wrapText="1"/>
      <protection hidden="1"/>
    </xf>
    <xf numFmtId="169" fontId="63" fillId="15" borderId="91" xfId="8" applyNumberFormat="1" applyFont="1" applyFill="1" applyBorder="1" applyAlignment="1" applyProtection="1">
      <alignment horizontal="right" vertical="center"/>
      <protection hidden="1"/>
    </xf>
    <xf numFmtId="168" fontId="63" fillId="15" borderId="92" xfId="8" applyNumberFormat="1" applyFont="1" applyFill="1" applyBorder="1" applyAlignment="1" applyProtection="1">
      <alignment horizontal="right" vertical="center"/>
      <protection hidden="1"/>
    </xf>
    <xf numFmtId="167" fontId="11" fillId="15" borderId="43" xfId="8" applyNumberFormat="1" applyFont="1" applyFill="1" applyBorder="1" applyAlignment="1" applyProtection="1">
      <alignment horizontal="right" vertical="center" wrapText="1"/>
      <protection hidden="1"/>
    </xf>
    <xf numFmtId="164" fontId="63" fillId="15" borderId="27" xfId="8" applyNumberFormat="1" applyFont="1" applyFill="1" applyBorder="1" applyAlignment="1" applyProtection="1">
      <alignment vertical="center"/>
      <protection hidden="1"/>
    </xf>
    <xf numFmtId="0" fontId="11" fillId="19" borderId="105" xfId="8" applyNumberFormat="1" applyFont="1" applyFill="1" applyBorder="1" applyAlignment="1" applyProtection="1">
      <alignment vertical="center" wrapText="1"/>
      <protection hidden="1"/>
    </xf>
    <xf numFmtId="167" fontId="11" fillId="19" borderId="58" xfId="8" applyNumberFormat="1" applyFont="1" applyFill="1" applyBorder="1" applyAlignment="1" applyProtection="1">
      <alignment horizontal="right" vertical="center" wrapText="1"/>
      <protection hidden="1"/>
    </xf>
    <xf numFmtId="169" fontId="11" fillId="19" borderId="74" xfId="8" applyNumberFormat="1" applyFont="1" applyFill="1" applyBorder="1" applyAlignment="1" applyProtection="1">
      <alignment horizontal="right" vertical="center" wrapText="1"/>
      <protection hidden="1"/>
    </xf>
    <xf numFmtId="169" fontId="11" fillId="19" borderId="103" xfId="8" applyNumberFormat="1" applyFont="1" applyFill="1" applyBorder="1" applyAlignment="1" applyProtection="1">
      <alignment horizontal="right" vertical="center"/>
      <protection hidden="1"/>
    </xf>
    <xf numFmtId="168" fontId="11" fillId="19" borderId="104" xfId="8" applyNumberFormat="1" applyFont="1" applyFill="1" applyBorder="1" applyAlignment="1" applyProtection="1">
      <alignment horizontal="right" vertical="center"/>
      <protection hidden="1"/>
    </xf>
    <xf numFmtId="167" fontId="11" fillId="19" borderId="59" xfId="8" applyNumberFormat="1" applyFont="1" applyFill="1" applyBorder="1" applyAlignment="1" applyProtection="1">
      <alignment horizontal="right" vertical="center" wrapText="1"/>
      <protection hidden="1"/>
    </xf>
    <xf numFmtId="164" fontId="11" fillId="19" borderId="105" xfId="8" applyNumberFormat="1" applyFont="1" applyFill="1" applyBorder="1" applyAlignment="1" applyProtection="1">
      <alignment vertical="center"/>
      <protection hidden="1"/>
    </xf>
    <xf numFmtId="0" fontId="11" fillId="0" borderId="23" xfId="8" applyNumberFormat="1" applyFont="1" applyFill="1" applyBorder="1" applyAlignment="1" applyProtection="1">
      <alignment wrapText="1"/>
      <protection hidden="1"/>
    </xf>
    <xf numFmtId="167" fontId="11" fillId="0" borderId="58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74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03" xfId="8" applyNumberFormat="1" applyFont="1" applyFill="1" applyBorder="1" applyAlignment="1" applyProtection="1">
      <alignment horizontal="right" vertical="center"/>
      <protection hidden="1"/>
    </xf>
    <xf numFmtId="168" fontId="11" fillId="0" borderId="104" xfId="8" applyNumberFormat="1" applyFont="1" applyFill="1" applyBorder="1" applyAlignment="1" applyProtection="1">
      <alignment horizontal="right" vertical="center"/>
      <protection hidden="1"/>
    </xf>
    <xf numFmtId="167" fontId="11" fillId="0" borderId="59" xfId="8" applyNumberFormat="1" applyFont="1" applyFill="1" applyBorder="1" applyAlignment="1" applyProtection="1">
      <alignment horizontal="right" vertical="center" wrapText="1"/>
      <protection hidden="1"/>
    </xf>
    <xf numFmtId="168" fontId="11" fillId="0" borderId="100" xfId="8" applyNumberFormat="1" applyFont="1" applyFill="1" applyBorder="1" applyAlignment="1" applyProtection="1">
      <alignment horizontal="right" vertical="center"/>
      <protection hidden="1"/>
    </xf>
    <xf numFmtId="0" fontId="11" fillId="2" borderId="28" xfId="0" applyFont="1" applyFill="1" applyBorder="1" applyAlignment="1">
      <alignment wrapText="1"/>
    </xf>
    <xf numFmtId="0" fontId="43" fillId="0" borderId="67" xfId="8" applyFont="1" applyBorder="1" applyAlignment="1">
      <alignment horizontal="right" vertical="center"/>
    </xf>
    <xf numFmtId="168" fontId="11" fillId="2" borderId="100" xfId="8" applyNumberFormat="1" applyFont="1" applyFill="1" applyBorder="1" applyAlignment="1" applyProtection="1">
      <alignment horizontal="right" vertical="center"/>
      <protection hidden="1"/>
    </xf>
    <xf numFmtId="0" fontId="11" fillId="0" borderId="23" xfId="0" applyFont="1" applyFill="1" applyBorder="1" applyAlignment="1">
      <alignment wrapText="1"/>
    </xf>
    <xf numFmtId="167" fontId="11" fillId="2" borderId="61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114" xfId="8" applyNumberFormat="1" applyFont="1" applyFill="1" applyBorder="1" applyAlignment="1" applyProtection="1">
      <alignment horizontal="right" vertical="center"/>
      <protection hidden="1"/>
    </xf>
    <xf numFmtId="164" fontId="11" fillId="2" borderId="77" xfId="8" applyNumberFormat="1" applyFont="1" applyFill="1" applyBorder="1" applyAlignment="1" applyProtection="1">
      <alignment vertical="center"/>
      <protection hidden="1"/>
    </xf>
    <xf numFmtId="0" fontId="11" fillId="19" borderId="77" xfId="8" applyNumberFormat="1" applyFont="1" applyFill="1" applyBorder="1" applyAlignment="1" applyProtection="1">
      <alignment vertical="center" wrapText="1"/>
      <protection hidden="1"/>
    </xf>
    <xf numFmtId="0" fontId="11" fillId="19" borderId="60" xfId="0" applyFont="1" applyFill="1" applyBorder="1" applyAlignment="1">
      <alignment horizontal="right" vertical="center" wrapText="1"/>
    </xf>
    <xf numFmtId="169" fontId="11" fillId="19" borderId="79" xfId="8" applyNumberFormat="1" applyFont="1" applyFill="1" applyBorder="1" applyAlignment="1" applyProtection="1">
      <alignment horizontal="right" vertical="center" wrapText="1"/>
      <protection hidden="1"/>
    </xf>
    <xf numFmtId="169" fontId="11" fillId="19" borderId="99" xfId="8" applyNumberFormat="1" applyFont="1" applyFill="1" applyBorder="1" applyAlignment="1" applyProtection="1">
      <alignment horizontal="right" vertical="center"/>
      <protection hidden="1"/>
    </xf>
    <xf numFmtId="167" fontId="11" fillId="20" borderId="100" xfId="8" applyNumberFormat="1" applyFont="1" applyFill="1" applyBorder="1" applyAlignment="1" applyProtection="1">
      <alignment horizontal="right" vertical="center" wrapText="1"/>
      <protection hidden="1"/>
    </xf>
    <xf numFmtId="167" fontId="11" fillId="20" borderId="61" xfId="8" applyNumberFormat="1" applyFont="1" applyFill="1" applyBorder="1" applyAlignment="1" applyProtection="1">
      <alignment horizontal="right" vertical="center" wrapText="1"/>
      <protection hidden="1"/>
    </xf>
    <xf numFmtId="164" fontId="11" fillId="19" borderId="77" xfId="8" applyNumberFormat="1" applyFont="1" applyFill="1" applyBorder="1" applyAlignment="1" applyProtection="1">
      <alignment vertical="center"/>
      <protection hidden="1"/>
    </xf>
    <xf numFmtId="0" fontId="11" fillId="2" borderId="60" xfId="0" applyFont="1" applyFill="1" applyBorder="1" applyAlignment="1">
      <alignment horizontal="right" vertical="center" wrapText="1"/>
    </xf>
    <xf numFmtId="167" fontId="11" fillId="21" borderId="100" xfId="8" applyNumberFormat="1" applyFont="1" applyFill="1" applyBorder="1" applyAlignment="1" applyProtection="1">
      <alignment horizontal="right" vertical="center" wrapText="1"/>
      <protection hidden="1"/>
    </xf>
    <xf numFmtId="167" fontId="11" fillId="21" borderId="61" xfId="8" applyNumberFormat="1" applyFont="1" applyFill="1" applyBorder="1" applyAlignment="1" applyProtection="1">
      <alignment horizontal="right" vertical="center" wrapText="1"/>
      <protection hidden="1"/>
    </xf>
    <xf numFmtId="0" fontId="11" fillId="2" borderId="28" xfId="8" applyNumberFormat="1" applyFont="1" applyFill="1" applyBorder="1" applyAlignment="1" applyProtection="1">
      <alignment vertical="center" wrapText="1"/>
      <protection hidden="1"/>
    </xf>
    <xf numFmtId="167" fontId="11" fillId="21" borderId="100" xfId="8" applyNumberFormat="1" applyFont="1" applyFill="1" applyBorder="1" applyAlignment="1" applyProtection="1">
      <alignment horizontal="right" vertical="center"/>
      <protection hidden="1"/>
    </xf>
    <xf numFmtId="167" fontId="11" fillId="22" borderId="14" xfId="8" applyNumberFormat="1" applyFont="1" applyFill="1" applyBorder="1" applyAlignment="1" applyProtection="1">
      <alignment horizontal="right" vertical="center" wrapText="1"/>
      <protection hidden="1"/>
    </xf>
    <xf numFmtId="167" fontId="11" fillId="19" borderId="60" xfId="8" applyNumberFormat="1" applyFont="1" applyFill="1" applyBorder="1" applyAlignment="1" applyProtection="1">
      <alignment horizontal="right" vertical="center" wrapText="1"/>
      <protection hidden="1"/>
    </xf>
    <xf numFmtId="167" fontId="11" fillId="19" borderId="100" xfId="8" applyNumberFormat="1" applyFont="1" applyFill="1" applyBorder="1" applyAlignment="1" applyProtection="1">
      <alignment horizontal="right" vertical="center" wrapText="1"/>
      <protection hidden="1"/>
    </xf>
    <xf numFmtId="167" fontId="63" fillId="19" borderId="61" xfId="8" applyNumberFormat="1" applyFont="1" applyFill="1" applyBorder="1" applyAlignment="1" applyProtection="1">
      <alignment horizontal="right" vertical="center" wrapText="1"/>
      <protection hidden="1"/>
    </xf>
    <xf numFmtId="0" fontId="11" fillId="0" borderId="77" xfId="8" applyNumberFormat="1" applyFont="1" applyFill="1" applyBorder="1" applyAlignment="1" applyProtection="1">
      <alignment vertical="center" wrapText="1"/>
      <protection hidden="1"/>
    </xf>
    <xf numFmtId="0" fontId="11" fillId="19" borderId="30" xfId="8" applyNumberFormat="1" applyFont="1" applyFill="1" applyBorder="1" applyAlignment="1" applyProtection="1">
      <alignment vertical="center" wrapText="1"/>
      <protection hidden="1"/>
    </xf>
    <xf numFmtId="167" fontId="11" fillId="19" borderId="109" xfId="8" applyNumberFormat="1" applyFont="1" applyFill="1" applyBorder="1" applyAlignment="1" applyProtection="1">
      <alignment horizontal="right" vertical="center" wrapText="1"/>
      <protection hidden="1"/>
    </xf>
    <xf numFmtId="167" fontId="11" fillId="19" borderId="110" xfId="8" applyNumberFormat="1" applyFont="1" applyFill="1" applyBorder="1" applyAlignment="1" applyProtection="1">
      <alignment horizontal="right" vertical="center" wrapText="1"/>
      <protection hidden="1"/>
    </xf>
    <xf numFmtId="164" fontId="11" fillId="19" borderId="30" xfId="8" applyNumberFormat="1" applyFont="1" applyFill="1" applyBorder="1" applyAlignment="1" applyProtection="1">
      <alignment vertical="center"/>
      <protection hidden="1"/>
    </xf>
    <xf numFmtId="167" fontId="11" fillId="0" borderId="62" xfId="8" applyNumberFormat="1" applyFont="1" applyFill="1" applyBorder="1" applyAlignment="1" applyProtection="1">
      <alignment horizontal="right" vertical="center" wrapText="1"/>
      <protection hidden="1"/>
    </xf>
    <xf numFmtId="0" fontId="11" fillId="0" borderId="30" xfId="0" applyFont="1" applyFill="1" applyBorder="1" applyAlignment="1">
      <alignment vertical="center" wrapText="1"/>
    </xf>
    <xf numFmtId="168" fontId="11" fillId="19" borderId="100" xfId="8" applyNumberFormat="1" applyFont="1" applyFill="1" applyBorder="1" applyAlignment="1" applyProtection="1">
      <alignment horizontal="right" vertical="center"/>
      <protection hidden="1"/>
    </xf>
    <xf numFmtId="167" fontId="11" fillId="19" borderId="61" xfId="8" applyNumberFormat="1" applyFont="1" applyFill="1" applyBorder="1" applyAlignment="1" applyProtection="1">
      <alignment horizontal="right" vertical="center" wrapText="1"/>
      <protection hidden="1"/>
    </xf>
    <xf numFmtId="0" fontId="11" fillId="0" borderId="28" xfId="8" applyNumberFormat="1" applyFont="1" applyFill="1" applyBorder="1" applyAlignment="1" applyProtection="1">
      <alignment wrapText="1"/>
      <protection hidden="1"/>
    </xf>
    <xf numFmtId="167" fontId="11" fillId="19" borderId="104" xfId="8" applyNumberFormat="1" applyFont="1" applyFill="1" applyBorder="1" applyAlignment="1" applyProtection="1">
      <alignment horizontal="right" vertical="center" wrapText="1"/>
      <protection hidden="1"/>
    </xf>
    <xf numFmtId="167" fontId="11" fillId="0" borderId="13" xfId="8" applyNumberFormat="1" applyFont="1" applyFill="1" applyBorder="1" applyAlignment="1" applyProtection="1">
      <alignment horizontal="right" vertical="center" wrapText="1"/>
      <protection hidden="1"/>
    </xf>
    <xf numFmtId="167" fontId="11" fillId="0" borderId="115" xfId="8" applyNumberFormat="1" applyFont="1" applyFill="1" applyBorder="1" applyAlignment="1" applyProtection="1">
      <alignment horizontal="right" vertical="center" wrapText="1"/>
      <protection hidden="1"/>
    </xf>
    <xf numFmtId="167" fontId="11" fillId="0" borderId="21" xfId="8" applyNumberFormat="1" applyFont="1" applyFill="1" applyBorder="1" applyAlignment="1" applyProtection="1">
      <alignment horizontal="right" vertical="center" wrapText="1"/>
      <protection hidden="1"/>
    </xf>
    <xf numFmtId="164" fontId="11" fillId="0" borderId="24" xfId="8" applyNumberFormat="1" applyFont="1" applyFill="1" applyBorder="1" applyAlignment="1" applyProtection="1">
      <alignment vertical="center"/>
      <protection hidden="1"/>
    </xf>
    <xf numFmtId="0" fontId="63" fillId="15" borderId="27" xfId="0" applyFont="1" applyFill="1" applyBorder="1" applyAlignment="1">
      <alignment vertical="center" wrapText="1"/>
    </xf>
    <xf numFmtId="0" fontId="11" fillId="15" borderId="26" xfId="8" applyFont="1" applyFill="1" applyBorder="1" applyAlignment="1">
      <alignment horizontal="center"/>
    </xf>
    <xf numFmtId="0" fontId="11" fillId="15" borderId="37" xfId="8" applyFont="1" applyFill="1" applyBorder="1" applyAlignment="1">
      <alignment horizontal="center"/>
    </xf>
    <xf numFmtId="0" fontId="11" fillId="15" borderId="72" xfId="8" applyFont="1" applyFill="1" applyBorder="1" applyAlignment="1">
      <alignment horizontal="center"/>
    </xf>
    <xf numFmtId="164" fontId="63" fillId="15" borderId="27" xfId="8" applyNumberFormat="1" applyFont="1" applyFill="1" applyBorder="1"/>
    <xf numFmtId="0" fontId="11" fillId="0" borderId="33" xfId="0" applyFont="1" applyFill="1" applyBorder="1" applyAlignment="1">
      <alignment vertical="center" wrapText="1"/>
    </xf>
    <xf numFmtId="169" fontId="11" fillId="0" borderId="114" xfId="8" applyNumberFormat="1" applyFont="1" applyFill="1" applyBorder="1" applyAlignment="1" applyProtection="1">
      <alignment horizontal="right" vertical="center"/>
      <protection hidden="1"/>
    </xf>
    <xf numFmtId="167" fontId="11" fillId="0" borderId="116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17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18" xfId="8" applyNumberFormat="1" applyFont="1" applyFill="1" applyBorder="1" applyAlignment="1" applyProtection="1">
      <alignment horizontal="right" vertical="center"/>
      <protection hidden="1"/>
    </xf>
    <xf numFmtId="164" fontId="11" fillId="0" borderId="119" xfId="8" applyNumberFormat="1" applyFont="1" applyFill="1" applyBorder="1" applyAlignment="1" applyProtection="1">
      <alignment vertical="center"/>
      <protection hidden="1"/>
    </xf>
    <xf numFmtId="0" fontId="63" fillId="17" borderId="23" xfId="0" applyFont="1" applyFill="1" applyBorder="1" applyAlignment="1">
      <alignment horizontal="left" vertical="top" wrapText="1"/>
    </xf>
    <xf numFmtId="0" fontId="63" fillId="17" borderId="60" xfId="0" applyFont="1" applyFill="1" applyBorder="1" applyAlignment="1">
      <alignment horizontal="right" vertical="center" wrapText="1"/>
    </xf>
    <xf numFmtId="0" fontId="63" fillId="17" borderId="79" xfId="0" applyFont="1" applyFill="1" applyBorder="1" applyAlignment="1">
      <alignment horizontal="right" vertical="center" wrapText="1"/>
    </xf>
    <xf numFmtId="0" fontId="63" fillId="17" borderId="99" xfId="0" applyFont="1" applyFill="1" applyBorder="1" applyAlignment="1">
      <alignment horizontal="right" vertical="center" wrapText="1"/>
    </xf>
    <xf numFmtId="0" fontId="63" fillId="17" borderId="120" xfId="0" applyFont="1" applyFill="1" applyBorder="1" applyAlignment="1">
      <alignment horizontal="right" vertical="center" wrapText="1"/>
    </xf>
    <xf numFmtId="167" fontId="63" fillId="17" borderId="63" xfId="8" applyNumberFormat="1" applyFont="1" applyFill="1" applyBorder="1" applyAlignment="1" applyProtection="1">
      <alignment horizontal="right" vertical="center" wrapText="1"/>
      <protection hidden="1"/>
    </xf>
    <xf numFmtId="0" fontId="11" fillId="0" borderId="62" xfId="0" applyFont="1" applyFill="1" applyBorder="1" applyAlignment="1">
      <alignment horizontal="right" vertical="center" wrapText="1"/>
    </xf>
    <xf numFmtId="0" fontId="11" fillId="0" borderId="79" xfId="0" applyFont="1" applyFill="1" applyBorder="1" applyAlignment="1">
      <alignment horizontal="right" vertical="center" wrapText="1"/>
    </xf>
    <xf numFmtId="0" fontId="11" fillId="0" borderId="99" xfId="0" applyFont="1" applyFill="1" applyBorder="1" applyAlignment="1">
      <alignment horizontal="right" vertical="center" wrapText="1"/>
    </xf>
    <xf numFmtId="0" fontId="11" fillId="0" borderId="120" xfId="0" applyFont="1" applyFill="1" applyBorder="1" applyAlignment="1">
      <alignment horizontal="right" vertical="center" wrapText="1"/>
    </xf>
    <xf numFmtId="0" fontId="68" fillId="0" borderId="121" xfId="8" applyNumberFormat="1" applyFont="1" applyFill="1" applyBorder="1" applyAlignment="1" applyProtection="1">
      <alignment horizontal="center" vertical="center"/>
      <protection hidden="1"/>
    </xf>
    <xf numFmtId="0" fontId="68" fillId="0" borderId="122" xfId="8" applyNumberFormat="1" applyFont="1" applyFill="1" applyBorder="1" applyAlignment="1" applyProtection="1">
      <alignment horizontal="right" vertical="center"/>
      <protection hidden="1"/>
    </xf>
    <xf numFmtId="0" fontId="68" fillId="0" borderId="123" xfId="8" applyNumberFormat="1" applyFont="1" applyFill="1" applyBorder="1" applyAlignment="1" applyProtection="1">
      <alignment horizontal="right" vertical="center"/>
      <protection hidden="1"/>
    </xf>
    <xf numFmtId="0" fontId="68" fillId="0" borderId="124" xfId="8" applyNumberFormat="1" applyFont="1" applyFill="1" applyBorder="1" applyAlignment="1" applyProtection="1">
      <alignment horizontal="right" vertical="center"/>
      <protection hidden="1"/>
    </xf>
    <xf numFmtId="0" fontId="68" fillId="0" borderId="125" xfId="8" applyNumberFormat="1" applyFont="1" applyFill="1" applyBorder="1" applyAlignment="1" applyProtection="1">
      <alignment horizontal="right" vertical="center"/>
      <protection hidden="1"/>
    </xf>
    <xf numFmtId="0" fontId="68" fillId="0" borderId="7" xfId="8" applyNumberFormat="1" applyFont="1" applyFill="1" applyBorder="1" applyAlignment="1" applyProtection="1">
      <alignment horizontal="right" vertical="center"/>
      <protection hidden="1"/>
    </xf>
    <xf numFmtId="164" fontId="68" fillId="0" borderId="27" xfId="8" applyNumberFormat="1" applyFont="1" applyFill="1" applyBorder="1"/>
    <xf numFmtId="0" fontId="11" fillId="0" borderId="0" xfId="8" applyFont="1" applyAlignment="1">
      <alignment horizontal="right" vertical="center"/>
    </xf>
    <xf numFmtId="165" fontId="11" fillId="0" borderId="0" xfId="8" applyNumberFormat="1" applyFont="1" applyFill="1"/>
    <xf numFmtId="0" fontId="72" fillId="0" borderId="0" xfId="1" applyFont="1"/>
    <xf numFmtId="165" fontId="72" fillId="0" borderId="0" xfId="1" applyNumberFormat="1" applyFont="1"/>
    <xf numFmtId="0" fontId="63" fillId="0" borderId="0" xfId="1" applyNumberFormat="1" applyFont="1" applyFill="1" applyAlignment="1" applyProtection="1">
      <alignment horizontal="center" wrapText="1"/>
      <protection hidden="1"/>
    </xf>
    <xf numFmtId="165" fontId="63" fillId="0" borderId="0" xfId="1" applyNumberFormat="1" applyFont="1" applyFill="1" applyAlignment="1" applyProtection="1">
      <alignment horizontal="center" wrapText="1"/>
      <protection hidden="1"/>
    </xf>
    <xf numFmtId="0" fontId="72" fillId="0" borderId="0" xfId="1" applyNumberFormat="1" applyFont="1" applyFill="1" applyBorder="1" applyAlignment="1" applyProtection="1">
      <protection hidden="1"/>
    </xf>
    <xf numFmtId="0" fontId="73" fillId="0" borderId="0" xfId="1" applyNumberFormat="1" applyFont="1" applyFill="1" applyBorder="1" applyAlignment="1" applyProtection="1">
      <alignment horizontal="center"/>
      <protection hidden="1"/>
    </xf>
    <xf numFmtId="165" fontId="72" fillId="0" borderId="0" xfId="1" applyNumberFormat="1" applyFont="1" applyFill="1" applyBorder="1" applyAlignment="1" applyProtection="1">
      <alignment horizontal="right"/>
      <protection hidden="1"/>
    </xf>
    <xf numFmtId="0" fontId="63" fillId="0" borderId="126" xfId="1" applyNumberFormat="1" applyFont="1" applyFill="1" applyBorder="1" applyAlignment="1" applyProtection="1">
      <alignment horizontal="center" vertical="center"/>
      <protection hidden="1"/>
    </xf>
    <xf numFmtId="0" fontId="63" fillId="0" borderId="127" xfId="1" applyNumberFormat="1" applyFont="1" applyFill="1" applyBorder="1" applyAlignment="1" applyProtection="1">
      <alignment horizontal="center" vertical="center" wrapText="1"/>
      <protection hidden="1"/>
    </xf>
    <xf numFmtId="0" fontId="63" fillId="0" borderId="39" xfId="1" applyNumberFormat="1" applyFont="1" applyFill="1" applyBorder="1" applyAlignment="1" applyProtection="1">
      <alignment horizontal="center" vertical="center" wrapText="1"/>
      <protection hidden="1"/>
    </xf>
    <xf numFmtId="165" fontId="63" fillId="0" borderId="128" xfId="1" applyNumberFormat="1" applyFont="1" applyFill="1" applyBorder="1" applyAlignment="1" applyProtection="1">
      <alignment horizontal="center" vertical="center" wrapText="1"/>
      <protection hidden="1"/>
    </xf>
    <xf numFmtId="0" fontId="63" fillId="0" borderId="129" xfId="1" applyNumberFormat="1" applyFont="1" applyFill="1" applyBorder="1" applyAlignment="1" applyProtection="1">
      <alignment horizontal="center" vertical="center"/>
      <protection hidden="1"/>
    </xf>
    <xf numFmtId="0" fontId="63" fillId="0" borderId="130" xfId="1" applyNumberFormat="1" applyFont="1" applyFill="1" applyBorder="1" applyAlignment="1" applyProtection="1">
      <alignment horizontal="center" vertical="center" wrapText="1"/>
      <protection hidden="1"/>
    </xf>
    <xf numFmtId="0" fontId="63" fillId="0" borderId="131" xfId="1" applyNumberFormat="1" applyFont="1" applyFill="1" applyBorder="1" applyAlignment="1" applyProtection="1">
      <alignment horizontal="center" vertical="center" wrapText="1"/>
      <protection hidden="1"/>
    </xf>
    <xf numFmtId="1" fontId="63" fillId="0" borderId="132" xfId="1" applyNumberFormat="1" applyFont="1" applyFill="1" applyBorder="1" applyAlignment="1" applyProtection="1">
      <alignment horizontal="center" vertical="center"/>
      <protection hidden="1"/>
    </xf>
    <xf numFmtId="0" fontId="63" fillId="0" borderId="133" xfId="1" applyNumberFormat="1" applyFont="1" applyFill="1" applyBorder="1" applyAlignment="1" applyProtection="1">
      <alignment wrapText="1"/>
      <protection hidden="1"/>
    </xf>
    <xf numFmtId="169" fontId="63" fillId="0" borderId="134" xfId="1" applyNumberFormat="1" applyFont="1" applyFill="1" applyBorder="1" applyAlignment="1" applyProtection="1">
      <alignment vertical="center" wrapText="1"/>
      <protection hidden="1"/>
    </xf>
    <xf numFmtId="169" fontId="63" fillId="0" borderId="135" xfId="1" applyNumberFormat="1" applyFont="1" applyFill="1" applyBorder="1" applyAlignment="1" applyProtection="1">
      <alignment vertical="center" wrapText="1"/>
      <protection hidden="1"/>
    </xf>
    <xf numFmtId="164" fontId="63" fillId="0" borderId="136" xfId="1" applyNumberFormat="1" applyFont="1" applyFill="1" applyBorder="1" applyAlignment="1" applyProtection="1">
      <alignment vertical="center"/>
      <protection hidden="1"/>
    </xf>
    <xf numFmtId="0" fontId="11" fillId="0" borderId="137" xfId="1" applyNumberFormat="1" applyFont="1" applyFill="1" applyBorder="1" applyAlignment="1" applyProtection="1">
      <alignment wrapText="1"/>
      <protection hidden="1"/>
    </xf>
    <xf numFmtId="169" fontId="11" fillId="0" borderId="100" xfId="1" applyNumberFormat="1" applyFont="1" applyFill="1" applyBorder="1" applyAlignment="1" applyProtection="1">
      <alignment vertical="center" wrapText="1"/>
      <protection hidden="1"/>
    </xf>
    <xf numFmtId="164" fontId="11" fillId="0" borderId="61" xfId="1" quotePrefix="1" applyNumberFormat="1" applyFont="1" applyFill="1" applyBorder="1" applyAlignment="1" applyProtection="1">
      <alignment horizontal="right" vertical="center" wrapText="1"/>
      <protection hidden="1"/>
    </xf>
    <xf numFmtId="164" fontId="11" fillId="0" borderId="47" xfId="1" applyNumberFormat="1" applyFont="1" applyFill="1" applyBorder="1" applyAlignment="1" applyProtection="1">
      <alignment vertical="center"/>
      <protection hidden="1"/>
    </xf>
    <xf numFmtId="169" fontId="11" fillId="0" borderId="61" xfId="1" applyNumberFormat="1" applyFont="1" applyFill="1" applyBorder="1" applyAlignment="1" applyProtection="1">
      <alignment horizontal="right" vertical="center" wrapText="1"/>
      <protection hidden="1"/>
    </xf>
    <xf numFmtId="0" fontId="63" fillId="0" borderId="137" xfId="0" applyFont="1" applyBorder="1" applyAlignment="1">
      <alignment horizontal="left" vertical="top" wrapText="1"/>
    </xf>
    <xf numFmtId="169" fontId="63" fillId="0" borderId="100" xfId="1" applyNumberFormat="1" applyFont="1" applyFill="1" applyBorder="1" applyAlignment="1" applyProtection="1">
      <alignment vertical="center" wrapText="1"/>
      <protection hidden="1"/>
    </xf>
    <xf numFmtId="164" fontId="63" fillId="0" borderId="47" xfId="1" applyNumberFormat="1" applyFont="1" applyFill="1" applyBorder="1" applyAlignment="1" applyProtection="1">
      <alignment vertical="center"/>
      <protection hidden="1"/>
    </xf>
    <xf numFmtId="0" fontId="11" fillId="0" borderId="137" xfId="0" applyFont="1" applyBorder="1" applyAlignment="1">
      <alignment horizontal="left" vertical="top" wrapText="1"/>
    </xf>
    <xf numFmtId="0" fontId="63" fillId="0" borderId="137" xfId="1" applyNumberFormat="1" applyFont="1" applyFill="1" applyBorder="1" applyAlignment="1" applyProtection="1">
      <alignment wrapText="1"/>
      <protection hidden="1"/>
    </xf>
    <xf numFmtId="169" fontId="63" fillId="0" borderId="61" xfId="1" applyNumberFormat="1" applyFont="1" applyFill="1" applyBorder="1" applyAlignment="1" applyProtection="1">
      <alignment horizontal="right" vertical="center" wrapText="1"/>
      <protection hidden="1"/>
    </xf>
    <xf numFmtId="169" fontId="11" fillId="0" borderId="100" xfId="1" quotePrefix="1" applyNumberFormat="1" applyFont="1" applyFill="1" applyBorder="1" applyAlignment="1" applyProtection="1">
      <alignment horizontal="right" vertical="center" wrapText="1"/>
      <protection hidden="1"/>
    </xf>
    <xf numFmtId="169" fontId="11" fillId="0" borderId="61" xfId="1" quotePrefix="1" applyNumberFormat="1" applyFont="1" applyFill="1" applyBorder="1" applyAlignment="1" applyProtection="1">
      <alignment horizontal="right" vertical="center" wrapText="1"/>
      <protection hidden="1"/>
    </xf>
    <xf numFmtId="0" fontId="11" fillId="0" borderId="112" xfId="1" applyNumberFormat="1" applyFont="1" applyFill="1" applyBorder="1" applyAlignment="1" applyProtection="1">
      <alignment wrapText="1"/>
      <protection hidden="1"/>
    </xf>
    <xf numFmtId="169" fontId="11" fillId="0" borderId="101" xfId="1" applyNumberFormat="1" applyFont="1" applyFill="1" applyBorder="1" applyAlignment="1" applyProtection="1">
      <alignment vertical="center" wrapText="1"/>
      <protection hidden="1"/>
    </xf>
    <xf numFmtId="169" fontId="11" fillId="0" borderId="65" xfId="1" quotePrefix="1" applyNumberFormat="1" applyFont="1" applyFill="1" applyBorder="1" applyAlignment="1" applyProtection="1">
      <alignment horizontal="right" vertical="center" wrapText="1"/>
      <protection hidden="1"/>
    </xf>
    <xf numFmtId="164" fontId="11" fillId="0" borderId="55" xfId="6" applyNumberFormat="1" applyFont="1" applyFill="1" applyBorder="1" applyAlignment="1" applyProtection="1">
      <alignment vertical="center"/>
      <protection hidden="1"/>
    </xf>
    <xf numFmtId="164" fontId="68" fillId="0" borderId="27" xfId="1" applyNumberFormat="1" applyFont="1" applyFill="1" applyBorder="1" applyAlignment="1" applyProtection="1">
      <alignment vertical="center"/>
      <protection hidden="1"/>
    </xf>
    <xf numFmtId="0" fontId="72" fillId="0" borderId="0" xfId="0" applyFont="1"/>
    <xf numFmtId="0" fontId="63" fillId="0" borderId="2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0" fontId="63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49" fontId="11" fillId="0" borderId="11" xfId="2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0" fontId="11" fillId="0" borderId="14" xfId="3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5" xfId="3" applyFont="1" applyBorder="1" applyAlignment="1">
      <alignment horizontal="left" vertical="top" wrapText="1"/>
    </xf>
    <xf numFmtId="164" fontId="11" fillId="0" borderId="16" xfId="3" applyNumberFormat="1" applyFont="1" applyBorder="1" applyAlignment="1">
      <alignment horizontal="center" vertical="top"/>
    </xf>
    <xf numFmtId="49" fontId="11" fillId="0" borderId="17" xfId="2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center" wrapText="1"/>
    </xf>
    <xf numFmtId="164" fontId="11" fillId="0" borderId="16" xfId="0" applyNumberFormat="1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/>
    </xf>
    <xf numFmtId="0" fontId="11" fillId="0" borderId="20" xfId="3" applyFont="1" applyBorder="1" applyAlignment="1">
      <alignment vertical="top" wrapText="1"/>
    </xf>
    <xf numFmtId="164" fontId="11" fillId="0" borderId="21" xfId="0" applyNumberFormat="1" applyFont="1" applyBorder="1" applyAlignment="1">
      <alignment horizontal="center" vertical="center" wrapText="1"/>
    </xf>
    <xf numFmtId="0" fontId="72" fillId="0" borderId="0" xfId="0" applyFont="1" applyBorder="1" applyAlignment="1">
      <alignment horizontal="left" vertical="center" wrapText="1"/>
    </xf>
    <xf numFmtId="3" fontId="72" fillId="0" borderId="0" xfId="0" applyNumberFormat="1" applyFont="1" applyBorder="1" applyAlignment="1">
      <alignment horizontal="center" vertical="center" wrapText="1"/>
    </xf>
    <xf numFmtId="0" fontId="11" fillId="0" borderId="0" xfId="2" applyFont="1"/>
    <xf numFmtId="165" fontId="11" fillId="0" borderId="0" xfId="2" applyNumberFormat="1" applyFont="1"/>
    <xf numFmtId="0" fontId="63" fillId="0" borderId="0" xfId="2" applyFont="1" applyFill="1" applyAlignment="1">
      <alignment horizontal="center"/>
    </xf>
    <xf numFmtId="0" fontId="11" fillId="0" borderId="0" xfId="2" applyFont="1" applyFill="1" applyAlignment="1">
      <alignment horizontal="center"/>
    </xf>
    <xf numFmtId="165" fontId="11" fillId="0" borderId="0" xfId="2" applyNumberFormat="1" applyFont="1" applyFill="1"/>
    <xf numFmtId="0" fontId="74" fillId="0" borderId="22" xfId="2" applyFont="1" applyFill="1" applyBorder="1" applyAlignment="1">
      <alignment horizontal="center" vertical="center" wrapText="1"/>
    </xf>
    <xf numFmtId="0" fontId="74" fillId="0" borderId="23" xfId="2" applyFont="1" applyFill="1" applyBorder="1" applyAlignment="1">
      <alignment horizontal="center" vertical="center" wrapText="1"/>
    </xf>
    <xf numFmtId="0" fontId="74" fillId="0" borderId="24" xfId="2" applyFont="1" applyFill="1" applyBorder="1" applyAlignment="1">
      <alignment horizontal="center" vertical="center" wrapText="1"/>
    </xf>
    <xf numFmtId="165" fontId="74" fillId="0" borderId="24" xfId="2" applyNumberFormat="1" applyFont="1" applyFill="1" applyBorder="1" applyAlignment="1">
      <alignment horizontal="center" vertical="center" wrapText="1"/>
    </xf>
    <xf numFmtId="49" fontId="63" fillId="0" borderId="24" xfId="2" applyNumberFormat="1" applyFont="1" applyFill="1" applyBorder="1" applyAlignment="1">
      <alignment horizontal="center" vertical="top" wrapText="1"/>
    </xf>
    <xf numFmtId="0" fontId="63" fillId="0" borderId="26" xfId="2" applyFont="1" applyFill="1" applyBorder="1" applyAlignment="1">
      <alignment horizontal="left" vertical="top"/>
    </xf>
    <xf numFmtId="164" fontId="74" fillId="0" borderId="27" xfId="2" applyNumberFormat="1" applyFont="1" applyFill="1" applyBorder="1" applyAlignment="1">
      <alignment horizontal="right" vertical="center"/>
    </xf>
    <xf numFmtId="49" fontId="63" fillId="0" borderId="27" xfId="2" applyNumberFormat="1" applyFont="1" applyFill="1" applyBorder="1" applyAlignment="1">
      <alignment horizontal="center" vertical="top" wrapText="1"/>
    </xf>
    <xf numFmtId="0" fontId="63" fillId="0" borderId="26" xfId="2" applyFont="1" applyFill="1" applyBorder="1" applyAlignment="1">
      <alignment vertical="top" wrapText="1"/>
    </xf>
    <xf numFmtId="164" fontId="74" fillId="0" borderId="27" xfId="2" applyNumberFormat="1" applyFont="1" applyFill="1" applyBorder="1" applyAlignment="1">
      <alignment horizontal="right" vertical="center" wrapText="1"/>
    </xf>
    <xf numFmtId="49" fontId="11" fillId="0" borderId="23" xfId="2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164" fontId="75" fillId="0" borderId="23" xfId="2" applyNumberFormat="1" applyFont="1" applyFill="1" applyBorder="1" applyAlignment="1">
      <alignment vertical="center"/>
    </xf>
    <xf numFmtId="49" fontId="11" fillId="0" borderId="28" xfId="2" applyNumberFormat="1" applyFont="1" applyBorder="1" applyAlignment="1">
      <alignment horizontal="center" vertical="top" wrapText="1"/>
    </xf>
    <xf numFmtId="0" fontId="11" fillId="0" borderId="29" xfId="0" applyFont="1" applyBorder="1" applyAlignment="1">
      <alignment vertical="top" wrapText="1"/>
    </xf>
    <xf numFmtId="164" fontId="75" fillId="0" borderId="28" xfId="2" applyNumberFormat="1" applyFont="1" applyBorder="1" applyAlignment="1">
      <alignment vertical="center"/>
    </xf>
    <xf numFmtId="0" fontId="11" fillId="0" borderId="28" xfId="0" applyFont="1" applyBorder="1" applyAlignment="1">
      <alignment vertical="top" wrapText="1"/>
    </xf>
    <xf numFmtId="49" fontId="11" fillId="0" borderId="28" xfId="2" applyNumberFormat="1" applyFont="1" applyFill="1" applyBorder="1" applyAlignment="1">
      <alignment horizontal="center" vertical="top" wrapText="1"/>
    </xf>
    <xf numFmtId="0" fontId="11" fillId="0" borderId="29" xfId="0" applyNumberFormat="1" applyFont="1" applyFill="1" applyBorder="1" applyAlignment="1">
      <alignment vertical="top" wrapText="1"/>
    </xf>
    <xf numFmtId="164" fontId="75" fillId="0" borderId="28" xfId="2" applyNumberFormat="1" applyFont="1" applyFill="1" applyBorder="1" applyAlignment="1">
      <alignment vertical="center"/>
    </xf>
    <xf numFmtId="0" fontId="11" fillId="0" borderId="28" xfId="0" applyFont="1" applyFill="1" applyBorder="1" applyAlignment="1">
      <alignment vertical="top" wrapText="1"/>
    </xf>
    <xf numFmtId="49" fontId="11" fillId="0" borderId="27" xfId="2" applyNumberFormat="1" applyFont="1" applyFill="1" applyBorder="1" applyAlignment="1">
      <alignment horizontal="center" vertical="top" wrapText="1"/>
    </xf>
    <xf numFmtId="0" fontId="11" fillId="0" borderId="26" xfId="2" applyFont="1" applyFill="1" applyBorder="1" applyAlignment="1">
      <alignment vertical="top" wrapText="1"/>
    </xf>
    <xf numFmtId="164" fontId="75" fillId="0" borderId="27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49" fontId="11" fillId="0" borderId="30" xfId="2" applyNumberFormat="1" applyFont="1" applyFill="1" applyBorder="1" applyAlignment="1">
      <alignment horizontal="center" vertical="top" wrapText="1"/>
    </xf>
    <xf numFmtId="0" fontId="11" fillId="0" borderId="31" xfId="2" applyFont="1" applyFill="1" applyBorder="1" applyAlignment="1">
      <alignment vertical="top" wrapText="1"/>
    </xf>
    <xf numFmtId="0" fontId="11" fillId="0" borderId="32" xfId="2" applyFont="1" applyFill="1" applyBorder="1" applyAlignment="1">
      <alignment vertical="top" wrapText="1"/>
    </xf>
    <xf numFmtId="164" fontId="75" fillId="0" borderId="33" xfId="2" applyNumberFormat="1" applyFont="1" applyFill="1" applyBorder="1" applyAlignment="1">
      <alignment vertical="center"/>
    </xf>
    <xf numFmtId="49" fontId="63" fillId="0" borderId="27" xfId="2" quotePrefix="1" applyNumberFormat="1" applyFont="1" applyFill="1" applyBorder="1" applyAlignment="1">
      <alignment horizontal="center" vertical="top" wrapText="1"/>
    </xf>
    <xf numFmtId="49" fontId="11" fillId="0" borderId="23" xfId="2" quotePrefix="1" applyNumberFormat="1" applyFont="1" applyFill="1" applyBorder="1" applyAlignment="1">
      <alignment horizontal="center" vertical="top"/>
    </xf>
    <xf numFmtId="0" fontId="11" fillId="0" borderId="31" xfId="0" applyFont="1" applyFill="1" applyBorder="1" applyAlignment="1">
      <alignment vertical="top" wrapText="1"/>
    </xf>
    <xf numFmtId="164" fontId="75" fillId="0" borderId="30" xfId="2" applyNumberFormat="1" applyFont="1" applyFill="1" applyBorder="1" applyAlignment="1">
      <alignment vertical="center"/>
    </xf>
    <xf numFmtId="0" fontId="11" fillId="2" borderId="33" xfId="2" applyFont="1" applyFill="1" applyBorder="1" applyAlignment="1">
      <alignment horizontal="center" vertical="top" wrapText="1"/>
    </xf>
    <xf numFmtId="0" fontId="11" fillId="2" borderId="32" xfId="2" applyFont="1" applyFill="1" applyBorder="1" applyAlignment="1">
      <alignment vertical="top" wrapText="1"/>
    </xf>
    <xf numFmtId="164" fontId="75" fillId="2" borderId="33" xfId="2" applyNumberFormat="1" applyFont="1" applyFill="1" applyBorder="1" applyAlignment="1">
      <alignment vertical="center"/>
    </xf>
    <xf numFmtId="49" fontId="11" fillId="0" borderId="34" xfId="2" applyNumberFormat="1" applyFont="1" applyFill="1" applyBorder="1" applyAlignment="1">
      <alignment horizontal="center" vertical="top" wrapText="1"/>
    </xf>
    <xf numFmtId="0" fontId="11" fillId="0" borderId="35" xfId="2" applyFont="1" applyFill="1" applyBorder="1" applyAlignment="1">
      <alignment vertical="top" wrapText="1"/>
    </xf>
    <xf numFmtId="164" fontId="75" fillId="0" borderId="34" xfId="2" applyNumberFormat="1" applyFont="1" applyFill="1" applyBorder="1" applyAlignment="1">
      <alignment vertical="center"/>
    </xf>
    <xf numFmtId="164" fontId="74" fillId="0" borderId="27" xfId="2" applyNumberFormat="1" applyFont="1" applyFill="1" applyBorder="1" applyAlignment="1">
      <alignment vertical="center"/>
    </xf>
    <xf numFmtId="49" fontId="11" fillId="0" borderId="28" xfId="2" quotePrefix="1" applyNumberFormat="1" applyFont="1" applyFill="1" applyBorder="1" applyAlignment="1">
      <alignment horizontal="center" vertical="top" wrapText="1"/>
    </xf>
    <xf numFmtId="0" fontId="11" fillId="0" borderId="36" xfId="2" applyFont="1" applyFill="1" applyBorder="1" applyAlignment="1">
      <alignment vertical="top" wrapText="1"/>
    </xf>
    <xf numFmtId="49" fontId="63" fillId="0" borderId="28" xfId="2" quotePrefix="1" applyNumberFormat="1" applyFont="1" applyFill="1" applyBorder="1" applyAlignment="1">
      <alignment horizontal="center" vertical="top" wrapText="1"/>
    </xf>
    <xf numFmtId="0" fontId="63" fillId="0" borderId="36" xfId="2" applyFont="1" applyFill="1" applyBorder="1" applyAlignment="1">
      <alignment vertical="top" wrapText="1"/>
    </xf>
    <xf numFmtId="164" fontId="74" fillId="0" borderId="28" xfId="2" applyNumberFormat="1" applyFont="1" applyFill="1" applyBorder="1" applyAlignment="1">
      <alignment vertical="center"/>
    </xf>
    <xf numFmtId="0" fontId="63" fillId="0" borderId="26" xfId="2" applyFont="1" applyFill="1" applyBorder="1" applyAlignment="1">
      <alignment vertical="top"/>
    </xf>
    <xf numFmtId="0" fontId="63" fillId="0" borderId="26" xfId="2" applyFont="1" applyFill="1" applyBorder="1" applyAlignment="1">
      <alignment horizontal="justify" vertical="top" wrapText="1"/>
    </xf>
    <xf numFmtId="0" fontId="76" fillId="0" borderId="27" xfId="2" applyFont="1" applyFill="1" applyBorder="1" applyAlignment="1">
      <alignment horizontal="center" vertical="top" wrapText="1"/>
    </xf>
    <xf numFmtId="0" fontId="76" fillId="0" borderId="26" xfId="2" applyFont="1" applyFill="1" applyBorder="1" applyAlignment="1">
      <alignment vertical="top" wrapText="1"/>
    </xf>
    <xf numFmtId="0" fontId="11" fillId="0" borderId="30" xfId="2" applyFont="1" applyFill="1" applyBorder="1" applyAlignment="1">
      <alignment horizontal="center" vertical="top" wrapText="1"/>
    </xf>
    <xf numFmtId="0" fontId="11" fillId="0" borderId="28" xfId="2" quotePrefix="1" applyFont="1" applyFill="1" applyBorder="1" applyAlignment="1">
      <alignment horizontal="center" vertical="top" wrapText="1"/>
    </xf>
    <xf numFmtId="0" fontId="11" fillId="0" borderId="28" xfId="2" applyFont="1" applyFill="1" applyBorder="1" applyAlignment="1">
      <alignment horizontal="center" vertical="top" wrapText="1"/>
    </xf>
    <xf numFmtId="164" fontId="75" fillId="0" borderId="28" xfId="2" applyNumberFormat="1" applyFont="1" applyFill="1" applyBorder="1" applyAlignment="1">
      <alignment horizontal="right" vertical="center" wrapText="1"/>
    </xf>
    <xf numFmtId="0" fontId="11" fillId="0" borderId="33" xfId="2" applyFont="1" applyFill="1" applyBorder="1" applyAlignment="1">
      <alignment horizontal="center" vertical="top" wrapText="1"/>
    </xf>
    <xf numFmtId="0" fontId="76" fillId="0" borderId="26" xfId="2" applyFont="1" applyFill="1" applyBorder="1" applyAlignment="1">
      <alignment horizontal="left" vertical="top" wrapText="1"/>
    </xf>
    <xf numFmtId="0" fontId="11" fillId="0" borderId="23" xfId="2" applyFont="1" applyFill="1" applyBorder="1" applyAlignment="1">
      <alignment horizontal="center" vertical="top" wrapText="1"/>
    </xf>
    <xf numFmtId="0" fontId="11" fillId="0" borderId="0" xfId="2" applyFont="1" applyFill="1" applyBorder="1" applyAlignment="1">
      <alignment horizontal="left" vertical="top" wrapText="1"/>
    </xf>
    <xf numFmtId="164" fontId="68" fillId="0" borderId="27" xfId="2" applyNumberFormat="1" applyFont="1" applyFill="1" applyBorder="1" applyAlignment="1">
      <alignment vertical="center"/>
    </xf>
    <xf numFmtId="0" fontId="11" fillId="0" borderId="0" xfId="2" applyFont="1" applyAlignment="1">
      <alignment vertical="top" wrapText="1"/>
    </xf>
    <xf numFmtId="0" fontId="11" fillId="0" borderId="80" xfId="0" applyFont="1" applyFill="1" applyBorder="1" applyAlignment="1">
      <alignment wrapText="1"/>
    </xf>
    <xf numFmtId="167" fontId="11" fillId="0" borderId="80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80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80" xfId="8" applyNumberFormat="1" applyFont="1" applyFill="1" applyBorder="1" applyAlignment="1" applyProtection="1">
      <alignment horizontal="right" vertical="center"/>
      <protection hidden="1"/>
    </xf>
    <xf numFmtId="168" fontId="11" fillId="0" borderId="80" xfId="8" applyNumberFormat="1" applyFont="1" applyFill="1" applyBorder="1" applyAlignment="1" applyProtection="1">
      <alignment horizontal="right" vertical="center"/>
      <protection hidden="1"/>
    </xf>
    <xf numFmtId="0" fontId="11" fillId="5" borderId="141" xfId="0" applyFont="1" applyFill="1" applyBorder="1" applyAlignment="1">
      <alignment vertical="center" wrapText="1"/>
    </xf>
    <xf numFmtId="167" fontId="11" fillId="5" borderId="140" xfId="8" applyNumberFormat="1" applyFont="1" applyFill="1" applyBorder="1" applyAlignment="1" applyProtection="1">
      <alignment horizontal="right" vertical="center" wrapText="1"/>
      <protection hidden="1"/>
    </xf>
    <xf numFmtId="169" fontId="11" fillId="5" borderId="140" xfId="8" applyNumberFormat="1" applyFont="1" applyFill="1" applyBorder="1" applyAlignment="1" applyProtection="1">
      <alignment horizontal="right" vertical="center" wrapText="1"/>
      <protection hidden="1"/>
    </xf>
    <xf numFmtId="169" fontId="11" fillId="5" borderId="140" xfId="8" applyNumberFormat="1" applyFont="1" applyFill="1" applyBorder="1" applyAlignment="1" applyProtection="1">
      <alignment horizontal="right" vertical="center"/>
      <protection hidden="1"/>
    </xf>
    <xf numFmtId="168" fontId="11" fillId="5" borderId="140" xfId="8" applyNumberFormat="1" applyFont="1" applyFill="1" applyBorder="1" applyAlignment="1" applyProtection="1">
      <alignment horizontal="right" vertical="center"/>
      <protection hidden="1"/>
    </xf>
    <xf numFmtId="165" fontId="11" fillId="0" borderId="0" xfId="8" applyNumberFormat="1" applyFont="1"/>
    <xf numFmtId="0" fontId="11" fillId="0" borderId="0" xfId="8" applyNumberFormat="1" applyFont="1" applyFill="1" applyAlignment="1" applyProtection="1">
      <alignment horizontal="right"/>
      <protection hidden="1"/>
    </xf>
    <xf numFmtId="0" fontId="63" fillId="0" borderId="83" xfId="8" applyNumberFormat="1" applyFont="1" applyFill="1" applyBorder="1" applyAlignment="1" applyProtection="1">
      <alignment horizontal="center" vertical="center" wrapText="1"/>
      <protection hidden="1"/>
    </xf>
    <xf numFmtId="165" fontId="70" fillId="0" borderId="138" xfId="8" applyNumberFormat="1" applyFont="1" applyFill="1" applyBorder="1" applyAlignment="1" applyProtection="1">
      <alignment horizontal="center" vertical="center" wrapText="1"/>
      <protection hidden="1"/>
    </xf>
    <xf numFmtId="0" fontId="63" fillId="0" borderId="130" xfId="8" applyNumberFormat="1" applyFont="1" applyFill="1" applyBorder="1" applyAlignment="1" applyProtection="1">
      <alignment horizontal="center" vertical="center"/>
      <protection hidden="1"/>
    </xf>
    <xf numFmtId="0" fontId="63" fillId="0" borderId="139" xfId="8" applyNumberFormat="1" applyFont="1" applyFill="1" applyBorder="1" applyAlignment="1" applyProtection="1">
      <alignment horizontal="center" vertical="center"/>
      <protection hidden="1"/>
    </xf>
    <xf numFmtId="3" fontId="63" fillId="0" borderId="139" xfId="8" applyNumberFormat="1" applyFont="1" applyFill="1" applyBorder="1" applyAlignment="1" applyProtection="1">
      <alignment horizontal="center" vertical="center"/>
      <protection hidden="1"/>
    </xf>
    <xf numFmtId="1" fontId="63" fillId="0" borderId="139" xfId="8" applyNumberFormat="1" applyFont="1" applyFill="1" applyBorder="1" applyAlignment="1" applyProtection="1">
      <alignment horizontal="center" vertical="center"/>
      <protection hidden="1"/>
    </xf>
    <xf numFmtId="0" fontId="63" fillId="0" borderId="132" xfId="8" applyFont="1" applyBorder="1" applyAlignment="1">
      <alignment horizontal="center" vertical="center"/>
    </xf>
    <xf numFmtId="0" fontId="63" fillId="3" borderId="92" xfId="8" applyNumberFormat="1" applyFont="1" applyFill="1" applyBorder="1" applyAlignment="1" applyProtection="1">
      <alignment vertical="center" wrapText="1"/>
      <protection hidden="1"/>
    </xf>
    <xf numFmtId="167" fontId="63" fillId="3" borderId="57" xfId="8" applyNumberFormat="1" applyFont="1" applyFill="1" applyBorder="1" applyAlignment="1" applyProtection="1">
      <alignment horizontal="right" vertical="center" wrapText="1"/>
      <protection hidden="1"/>
    </xf>
    <xf numFmtId="164" fontId="63" fillId="3" borderId="57" xfId="8" applyNumberFormat="1" applyFont="1" applyFill="1" applyBorder="1" applyAlignment="1" applyProtection="1">
      <alignment horizontal="right" vertical="center"/>
      <protection hidden="1"/>
    </xf>
    <xf numFmtId="168" fontId="63" fillId="3" borderId="57" xfId="8" applyNumberFormat="1" applyFont="1" applyFill="1" applyBorder="1" applyAlignment="1" applyProtection="1">
      <alignment horizontal="right" vertical="center"/>
      <protection hidden="1"/>
    </xf>
    <xf numFmtId="164" fontId="63" fillId="3" borderId="93" xfId="8" applyNumberFormat="1" applyFont="1" applyFill="1" applyBorder="1" applyAlignment="1" applyProtection="1">
      <alignment vertical="center"/>
      <protection hidden="1"/>
    </xf>
    <xf numFmtId="164" fontId="63" fillId="3" borderId="140" xfId="8" applyNumberFormat="1" applyFont="1" applyFill="1" applyBorder="1" applyAlignment="1" applyProtection="1">
      <alignment vertical="center"/>
      <protection hidden="1"/>
    </xf>
    <xf numFmtId="164" fontId="63" fillId="3" borderId="43" xfId="8" applyNumberFormat="1" applyFont="1" applyFill="1" applyBorder="1" applyAlignment="1" applyProtection="1">
      <alignment vertical="center"/>
      <protection hidden="1"/>
    </xf>
    <xf numFmtId="0" fontId="11" fillId="4" borderId="141" xfId="8" applyNumberFormat="1" applyFont="1" applyFill="1" applyBorder="1" applyAlignment="1" applyProtection="1">
      <alignment vertical="center" wrapText="1"/>
      <protection hidden="1"/>
    </xf>
    <xf numFmtId="167" fontId="11" fillId="4" borderId="140" xfId="8" applyNumberFormat="1" applyFont="1" applyFill="1" applyBorder="1" applyAlignment="1" applyProtection="1">
      <alignment horizontal="right" vertical="center" wrapText="1"/>
      <protection hidden="1"/>
    </xf>
    <xf numFmtId="169" fontId="11" fillId="4" borderId="140" xfId="8" applyNumberFormat="1" applyFont="1" applyFill="1" applyBorder="1" applyAlignment="1" applyProtection="1">
      <alignment horizontal="right" vertical="center" wrapText="1"/>
      <protection hidden="1"/>
    </xf>
    <xf numFmtId="169" fontId="11" fillId="4" borderId="140" xfId="8" applyNumberFormat="1" applyFont="1" applyFill="1" applyBorder="1" applyAlignment="1" applyProtection="1">
      <alignment horizontal="right" vertical="center"/>
      <protection hidden="1"/>
    </xf>
    <xf numFmtId="168" fontId="11" fillId="4" borderId="140" xfId="8" applyNumberFormat="1" applyFont="1" applyFill="1" applyBorder="1" applyAlignment="1" applyProtection="1">
      <alignment horizontal="right" vertical="center"/>
      <protection hidden="1"/>
    </xf>
    <xf numFmtId="164" fontId="11" fillId="4" borderId="140" xfId="8" applyNumberFormat="1" applyFont="1" applyFill="1" applyBorder="1" applyAlignment="1" applyProtection="1">
      <alignment vertical="center"/>
      <protection hidden="1"/>
    </xf>
    <xf numFmtId="164" fontId="11" fillId="4" borderId="72" xfId="8" applyNumberFormat="1" applyFont="1" applyFill="1" applyBorder="1" applyAlignment="1" applyProtection="1">
      <alignment vertical="center"/>
      <protection hidden="1"/>
    </xf>
    <xf numFmtId="0" fontId="11" fillId="0" borderId="11" xfId="8" applyNumberFormat="1" applyFont="1" applyFill="1" applyBorder="1" applyAlignment="1" applyProtection="1">
      <alignment vertical="center" wrapText="1"/>
      <protection hidden="1"/>
    </xf>
    <xf numFmtId="167" fontId="11" fillId="0" borderId="142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42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42" xfId="8" applyNumberFormat="1" applyFont="1" applyFill="1" applyBorder="1" applyAlignment="1" applyProtection="1">
      <alignment horizontal="right" vertical="center"/>
      <protection hidden="1"/>
    </xf>
    <xf numFmtId="168" fontId="11" fillId="0" borderId="142" xfId="8" applyNumberFormat="1" applyFont="1" applyFill="1" applyBorder="1" applyAlignment="1" applyProtection="1">
      <alignment horizontal="right" vertical="center"/>
      <protection hidden="1"/>
    </xf>
    <xf numFmtId="164" fontId="11" fillId="0" borderId="142" xfId="8" applyNumberFormat="1" applyFont="1" applyFill="1" applyBorder="1" applyAlignment="1" applyProtection="1">
      <alignment vertical="center"/>
      <protection hidden="1"/>
    </xf>
    <xf numFmtId="164" fontId="11" fillId="0" borderId="13" xfId="8" applyNumberFormat="1" applyFont="1" applyFill="1" applyBorder="1" applyAlignment="1" applyProtection="1">
      <alignment vertical="center"/>
      <protection hidden="1"/>
    </xf>
    <xf numFmtId="0" fontId="11" fillId="0" borderId="14" xfId="8" applyNumberFormat="1" applyFont="1" applyFill="1" applyBorder="1" applyAlignment="1" applyProtection="1">
      <alignment vertical="center" wrapText="1"/>
      <protection hidden="1"/>
    </xf>
    <xf numFmtId="164" fontId="11" fillId="0" borderId="16" xfId="8" applyNumberFormat="1" applyFont="1" applyFill="1" applyBorder="1" applyAlignment="1" applyProtection="1">
      <alignment vertical="center"/>
      <protection hidden="1"/>
    </xf>
    <xf numFmtId="0" fontId="11" fillId="0" borderId="14" xfId="8" applyNumberFormat="1" applyFont="1" applyFill="1" applyBorder="1" applyAlignment="1" applyProtection="1">
      <alignment wrapText="1"/>
      <protection hidden="1"/>
    </xf>
    <xf numFmtId="0" fontId="11" fillId="0" borderId="111" xfId="0" applyFont="1" applyBorder="1" applyAlignment="1">
      <alignment wrapText="1"/>
    </xf>
    <xf numFmtId="164" fontId="11" fillId="0" borderId="80" xfId="8" applyNumberFormat="1" applyFont="1" applyFill="1" applyBorder="1" applyAlignment="1" applyProtection="1">
      <alignment vertical="center"/>
      <protection hidden="1"/>
    </xf>
    <xf numFmtId="164" fontId="11" fillId="0" borderId="80" xfId="8" applyNumberFormat="1" applyFont="1" applyBorder="1" applyAlignment="1">
      <alignment vertical="center"/>
    </xf>
    <xf numFmtId="164" fontId="11" fillId="0" borderId="71" xfId="8" applyNumberFormat="1" applyFont="1" applyBorder="1" applyAlignment="1">
      <alignment vertical="center"/>
    </xf>
    <xf numFmtId="0" fontId="11" fillId="5" borderId="141" xfId="0" applyFont="1" applyFill="1" applyBorder="1" applyAlignment="1">
      <alignment wrapText="1"/>
    </xf>
    <xf numFmtId="164" fontId="11" fillId="5" borderId="140" xfId="8" applyNumberFormat="1" applyFont="1" applyFill="1" applyBorder="1" applyAlignment="1" applyProtection="1">
      <alignment vertical="center"/>
      <protection hidden="1"/>
    </xf>
    <xf numFmtId="164" fontId="11" fillId="5" borderId="140" xfId="8" applyNumberFormat="1" applyFont="1" applyFill="1" applyBorder="1" applyAlignment="1">
      <alignment vertical="center"/>
    </xf>
    <xf numFmtId="164" fontId="11" fillId="5" borderId="72" xfId="8" applyNumberFormat="1" applyFont="1" applyFill="1" applyBorder="1" applyAlignment="1">
      <alignment vertical="center"/>
    </xf>
    <xf numFmtId="0" fontId="11" fillId="0" borderId="11" xfId="0" applyFont="1" applyFill="1" applyBorder="1" applyAlignment="1">
      <alignment wrapText="1"/>
    </xf>
    <xf numFmtId="164" fontId="11" fillId="0" borderId="142" xfId="8" applyNumberFormat="1" applyFont="1" applyFill="1" applyBorder="1" applyAlignment="1">
      <alignment vertical="center"/>
    </xf>
    <xf numFmtId="164" fontId="11" fillId="0" borderId="13" xfId="8" applyNumberFormat="1" applyFont="1" applyFill="1" applyBorder="1" applyAlignment="1">
      <alignment vertical="center"/>
    </xf>
    <xf numFmtId="0" fontId="11" fillId="0" borderId="14" xfId="7" applyNumberFormat="1" applyFont="1" applyFill="1" applyBorder="1" applyAlignment="1" applyProtection="1">
      <alignment vertical="center" wrapText="1"/>
      <protection hidden="1"/>
    </xf>
    <xf numFmtId="0" fontId="11" fillId="0" borderId="111" xfId="0" applyFont="1" applyBorder="1" applyAlignment="1">
      <alignment vertical="center" wrapText="1"/>
    </xf>
    <xf numFmtId="164" fontId="11" fillId="0" borderId="71" xfId="8" applyNumberFormat="1" applyFont="1" applyFill="1" applyBorder="1" applyAlignment="1" applyProtection="1">
      <alignment vertical="center"/>
      <protection hidden="1"/>
    </xf>
    <xf numFmtId="164" fontId="11" fillId="5" borderId="72" xfId="8" applyNumberFormat="1" applyFont="1" applyFill="1" applyBorder="1" applyAlignment="1" applyProtection="1">
      <alignment vertical="center"/>
      <protection hidden="1"/>
    </xf>
    <xf numFmtId="0" fontId="11" fillId="0" borderId="111" xfId="8" applyNumberFormat="1" applyFont="1" applyFill="1" applyBorder="1" applyAlignment="1" applyProtection="1">
      <alignment wrapText="1"/>
      <protection hidden="1"/>
    </xf>
    <xf numFmtId="0" fontId="11" fillId="5" borderId="141" xfId="8" applyNumberFormat="1" applyFont="1" applyFill="1" applyBorder="1" applyAlignment="1" applyProtection="1">
      <alignment wrapText="1"/>
      <protection hidden="1"/>
    </xf>
    <xf numFmtId="0" fontId="11" fillId="0" borderId="143" xfId="0" applyFont="1" applyBorder="1" applyAlignment="1">
      <alignment wrapText="1"/>
    </xf>
    <xf numFmtId="167" fontId="11" fillId="0" borderId="144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44" xfId="8" applyNumberFormat="1" applyFont="1" applyFill="1" applyBorder="1" applyAlignment="1" applyProtection="1">
      <alignment horizontal="right" vertical="center" wrapText="1"/>
      <protection hidden="1"/>
    </xf>
    <xf numFmtId="169" fontId="11" fillId="0" borderId="144" xfId="8" applyNumberFormat="1" applyFont="1" applyFill="1" applyBorder="1" applyAlignment="1" applyProtection="1">
      <alignment horizontal="right" vertical="center"/>
      <protection hidden="1"/>
    </xf>
    <xf numFmtId="168" fontId="11" fillId="0" borderId="144" xfId="8" applyNumberFormat="1" applyFont="1" applyFill="1" applyBorder="1" applyAlignment="1" applyProtection="1">
      <alignment horizontal="right" vertical="center"/>
      <protection hidden="1"/>
    </xf>
    <xf numFmtId="164" fontId="11" fillId="0" borderId="144" xfId="8" applyNumberFormat="1" applyFont="1" applyFill="1" applyBorder="1" applyAlignment="1" applyProtection="1">
      <alignment vertical="center"/>
      <protection hidden="1"/>
    </xf>
    <xf numFmtId="164" fontId="11" fillId="0" borderId="75" xfId="8" applyNumberFormat="1" applyFont="1" applyFill="1" applyBorder="1" applyAlignment="1" applyProtection="1">
      <alignment vertical="center"/>
      <protection hidden="1"/>
    </xf>
    <xf numFmtId="0" fontId="11" fillId="0" borderId="80" xfId="0" applyFont="1" applyBorder="1" applyAlignment="1">
      <alignment vertical="center" wrapText="1"/>
    </xf>
    <xf numFmtId="0" fontId="63" fillId="3" borderId="141" xfId="0" applyFont="1" applyFill="1" applyBorder="1" applyAlignment="1">
      <alignment horizontal="left" vertical="top" wrapText="1"/>
    </xf>
    <xf numFmtId="0" fontId="63" fillId="3" borderId="140" xfId="0" applyFont="1" applyFill="1" applyBorder="1" applyAlignment="1">
      <alignment horizontal="right" vertical="center" wrapText="1"/>
    </xf>
    <xf numFmtId="169" fontId="63" fillId="3" borderId="140" xfId="8" applyNumberFormat="1" applyFont="1" applyFill="1" applyBorder="1" applyAlignment="1" applyProtection="1">
      <alignment horizontal="right" vertical="center"/>
      <protection hidden="1"/>
    </xf>
    <xf numFmtId="168" fontId="63" fillId="3" borderId="140" xfId="8" applyNumberFormat="1" applyFont="1" applyFill="1" applyBorder="1" applyAlignment="1" applyProtection="1">
      <alignment horizontal="right" vertical="center"/>
      <protection hidden="1"/>
    </xf>
    <xf numFmtId="167" fontId="63" fillId="3" borderId="140" xfId="8" applyNumberFormat="1" applyFont="1" applyFill="1" applyBorder="1" applyAlignment="1" applyProtection="1">
      <alignment horizontal="right" vertical="center" wrapText="1"/>
      <protection hidden="1"/>
    </xf>
    <xf numFmtId="164" fontId="63" fillId="3" borderId="72" xfId="8" applyNumberFormat="1" applyFont="1" applyFill="1" applyBorder="1" applyAlignment="1" applyProtection="1">
      <alignment vertical="center"/>
      <protection hidden="1"/>
    </xf>
    <xf numFmtId="0" fontId="11" fillId="4" borderId="140" xfId="0" applyFont="1" applyFill="1" applyBorder="1" applyAlignment="1">
      <alignment horizontal="right" vertical="center" wrapText="1"/>
    </xf>
    <xf numFmtId="0" fontId="11" fillId="0" borderId="142" xfId="0" applyFont="1" applyBorder="1" applyAlignment="1">
      <alignment horizontal="right" vertical="center" wrapText="1"/>
    </xf>
    <xf numFmtId="0" fontId="11" fillId="0" borderId="14" xfId="0" applyFont="1" applyBorder="1" applyAlignment="1">
      <alignment horizontal="left" vertical="top" wrapText="1"/>
    </xf>
    <xf numFmtId="0" fontId="11" fillId="0" borderId="80" xfId="0" applyFont="1" applyBorder="1" applyAlignment="1">
      <alignment horizontal="right" vertical="center" wrapText="1"/>
    </xf>
    <xf numFmtId="0" fontId="11" fillId="5" borderId="140" xfId="0" applyFont="1" applyFill="1" applyBorder="1" applyAlignment="1">
      <alignment horizontal="right" vertical="center" wrapText="1"/>
    </xf>
    <xf numFmtId="0" fontId="11" fillId="0" borderId="143" xfId="0" applyFont="1" applyBorder="1" applyAlignment="1">
      <alignment vertical="center" wrapText="1"/>
    </xf>
    <xf numFmtId="0" fontId="11" fillId="0" borderId="144" xfId="0" applyFont="1" applyBorder="1" applyAlignment="1">
      <alignment horizontal="right" vertical="center" wrapText="1"/>
    </xf>
    <xf numFmtId="0" fontId="63" fillId="3" borderId="141" xfId="8" applyNumberFormat="1" applyFont="1" applyFill="1" applyBorder="1" applyAlignment="1" applyProtection="1">
      <alignment vertical="center" wrapText="1"/>
      <protection hidden="1"/>
    </xf>
    <xf numFmtId="169" fontId="63" fillId="3" borderId="140" xfId="8" applyNumberFormat="1" applyFont="1" applyFill="1" applyBorder="1" applyAlignment="1" applyProtection="1">
      <alignment horizontal="right" vertical="center" wrapText="1"/>
      <protection hidden="1"/>
    </xf>
    <xf numFmtId="170" fontId="11" fillId="8" borderId="11" xfId="4" applyNumberFormat="1" applyFont="1" applyFill="1" applyBorder="1" applyAlignment="1" applyProtection="1">
      <alignment horizontal="left" vertical="center" wrapText="1"/>
      <protection hidden="1"/>
    </xf>
    <xf numFmtId="0" fontId="11" fillId="8" borderId="142" xfId="4" applyNumberFormat="1" applyFont="1" applyFill="1" applyBorder="1" applyAlignment="1" applyProtection="1">
      <alignment horizontal="right" vertical="center"/>
      <protection hidden="1"/>
    </xf>
    <xf numFmtId="164" fontId="11" fillId="0" borderId="13" xfId="8" applyNumberFormat="1" applyFont="1" applyBorder="1" applyAlignment="1">
      <alignment vertical="center"/>
    </xf>
    <xf numFmtId="170" fontId="11" fillId="8" borderId="14" xfId="4" applyNumberFormat="1" applyFont="1" applyFill="1" applyBorder="1" applyAlignment="1" applyProtection="1">
      <alignment horizontal="left" vertical="center" wrapText="1"/>
      <protection hidden="1"/>
    </xf>
    <xf numFmtId="164" fontId="11" fillId="0" borderId="16" xfId="8" applyNumberFormat="1" applyFont="1" applyBorder="1" applyAlignment="1">
      <alignment vertical="center"/>
    </xf>
    <xf numFmtId="168" fontId="11" fillId="0" borderId="14" xfId="4" applyNumberFormat="1" applyFont="1" applyFill="1" applyBorder="1" applyAlignment="1" applyProtection="1">
      <alignment vertical="center" wrapText="1"/>
      <protection hidden="1"/>
    </xf>
    <xf numFmtId="0" fontId="11" fillId="8" borderId="80" xfId="4" applyNumberFormat="1" applyFont="1" applyFill="1" applyBorder="1" applyAlignment="1" applyProtection="1">
      <alignment horizontal="right" vertical="center"/>
      <protection hidden="1"/>
    </xf>
    <xf numFmtId="164" fontId="11" fillId="0" borderId="71" xfId="8" applyNumberFormat="1" applyFont="1" applyFill="1" applyBorder="1" applyAlignment="1">
      <alignment vertical="center"/>
    </xf>
    <xf numFmtId="0" fontId="11" fillId="5" borderId="140" xfId="4" applyNumberFormat="1" applyFont="1" applyFill="1" applyBorder="1" applyAlignment="1" applyProtection="1">
      <alignment horizontal="right" vertical="center"/>
      <protection hidden="1"/>
    </xf>
    <xf numFmtId="169" fontId="11" fillId="2" borderId="144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144" xfId="8" applyNumberFormat="1" applyFont="1" applyFill="1" applyBorder="1" applyAlignment="1" applyProtection="1">
      <alignment horizontal="right" vertical="center"/>
      <protection hidden="1"/>
    </xf>
    <xf numFmtId="0" fontId="11" fillId="2" borderId="144" xfId="4" applyNumberFormat="1" applyFont="1" applyFill="1" applyBorder="1" applyAlignment="1" applyProtection="1">
      <alignment horizontal="right" vertical="center"/>
      <protection hidden="1"/>
    </xf>
    <xf numFmtId="167" fontId="11" fillId="9" borderId="142" xfId="8" applyNumberFormat="1" applyFont="1" applyFill="1" applyBorder="1" applyAlignment="1" applyProtection="1">
      <alignment horizontal="right" vertical="center" wrapText="1"/>
      <protection hidden="1"/>
    </xf>
    <xf numFmtId="0" fontId="11" fillId="0" borderId="142" xfId="0" applyFont="1" applyFill="1" applyBorder="1" applyAlignment="1">
      <alignment horizontal="right" vertical="center" wrapText="1"/>
    </xf>
    <xf numFmtId="0" fontId="11" fillId="0" borderId="80" xfId="0" applyFont="1" applyFill="1" applyBorder="1" applyAlignment="1">
      <alignment horizontal="right" vertical="center" wrapText="1"/>
    </xf>
    <xf numFmtId="0" fontId="11" fillId="5" borderId="141" xfId="8" applyNumberFormat="1" applyFont="1" applyFill="1" applyBorder="1" applyAlignment="1" applyProtection="1">
      <alignment vertical="center" wrapText="1"/>
      <protection hidden="1"/>
    </xf>
    <xf numFmtId="167" fontId="11" fillId="11" borderId="140" xfId="8" applyNumberFormat="1" applyFont="1" applyFill="1" applyBorder="1" applyAlignment="1" applyProtection="1">
      <alignment horizontal="right" vertical="center" wrapText="1"/>
      <protection hidden="1"/>
    </xf>
    <xf numFmtId="167" fontId="11" fillId="12" borderId="140" xfId="8" applyNumberFormat="1" applyFont="1" applyFill="1" applyBorder="1" applyAlignment="1" applyProtection="1">
      <alignment horizontal="right" vertical="center" wrapText="1"/>
      <protection hidden="1"/>
    </xf>
    <xf numFmtId="167" fontId="11" fillId="11" borderId="140" xfId="8" applyNumberFormat="1" applyFont="1" applyFill="1" applyBorder="1" applyAlignment="1" applyProtection="1">
      <alignment horizontal="right" vertical="center"/>
      <protection hidden="1"/>
    </xf>
    <xf numFmtId="167" fontId="11" fillId="9" borderId="80" xfId="8" applyNumberFormat="1" applyFont="1" applyFill="1" applyBorder="1" applyAlignment="1" applyProtection="1">
      <alignment horizontal="right" vertical="center" wrapText="1"/>
      <protection hidden="1"/>
    </xf>
    <xf numFmtId="167" fontId="11" fillId="8" borderId="80" xfId="8" applyNumberFormat="1" applyFont="1" applyFill="1" applyBorder="1" applyAlignment="1" applyProtection="1">
      <alignment horizontal="right" vertical="center" wrapText="1"/>
      <protection hidden="1"/>
    </xf>
    <xf numFmtId="167" fontId="11" fillId="8" borderId="142" xfId="4" applyNumberFormat="1" applyFont="1" applyFill="1" applyBorder="1" applyAlignment="1" applyProtection="1">
      <alignment horizontal="right" vertical="center" wrapText="1"/>
      <protection hidden="1"/>
    </xf>
    <xf numFmtId="0" fontId="11" fillId="0" borderId="140" xfId="0" applyFont="1" applyBorder="1" applyAlignment="1">
      <alignment vertical="center" wrapText="1"/>
    </xf>
    <xf numFmtId="0" fontId="11" fillId="5" borderId="140" xfId="0" applyFont="1" applyFill="1" applyBorder="1" applyAlignment="1">
      <alignment vertical="center" wrapText="1"/>
    </xf>
    <xf numFmtId="168" fontId="11" fillId="0" borderId="142" xfId="4" applyNumberFormat="1" applyFont="1" applyFill="1" applyBorder="1" applyAlignment="1" applyProtection="1">
      <alignment vertical="center" wrapText="1"/>
      <protection hidden="1"/>
    </xf>
    <xf numFmtId="164" fontId="11" fillId="0" borderId="48" xfId="8" applyNumberFormat="1" applyFont="1" applyFill="1" applyBorder="1" applyAlignment="1" applyProtection="1">
      <alignment vertical="center"/>
      <protection hidden="1"/>
    </xf>
    <xf numFmtId="164" fontId="11" fillId="0" borderId="49" xfId="8" applyNumberFormat="1" applyFont="1" applyFill="1" applyBorder="1" applyAlignment="1" applyProtection="1">
      <alignment vertical="center"/>
      <protection hidden="1"/>
    </xf>
    <xf numFmtId="164" fontId="11" fillId="5" borderId="145" xfId="8" applyNumberFormat="1" applyFont="1" applyFill="1" applyBorder="1" applyAlignment="1">
      <alignment vertical="center"/>
    </xf>
    <xf numFmtId="164" fontId="11" fillId="5" borderId="128" xfId="8" applyNumberFormat="1" applyFont="1" applyFill="1" applyBorder="1" applyAlignment="1">
      <alignment vertical="center"/>
    </xf>
    <xf numFmtId="164" fontId="11" fillId="0" borderId="146" xfId="8" applyNumberFormat="1" applyFont="1" applyFill="1" applyBorder="1" applyAlignment="1" applyProtection="1">
      <alignment vertical="center"/>
      <protection hidden="1"/>
    </xf>
    <xf numFmtId="164" fontId="11" fillId="0" borderId="69" xfId="8" applyNumberFormat="1" applyFont="1" applyFill="1" applyBorder="1" applyAlignment="1" applyProtection="1">
      <alignment vertical="center"/>
      <protection hidden="1"/>
    </xf>
    <xf numFmtId="164" fontId="11" fillId="5" borderId="53" xfId="8" applyNumberFormat="1" applyFont="1" applyFill="1" applyBorder="1" applyAlignment="1" applyProtection="1">
      <alignment vertical="center"/>
      <protection hidden="1"/>
    </xf>
    <xf numFmtId="164" fontId="11" fillId="5" borderId="43" xfId="8" applyNumberFormat="1" applyFont="1" applyFill="1" applyBorder="1" applyAlignment="1" applyProtection="1">
      <alignment vertical="center"/>
      <protection hidden="1"/>
    </xf>
    <xf numFmtId="167" fontId="11" fillId="8" borderId="80" xfId="4" applyNumberFormat="1" applyFont="1" applyFill="1" applyBorder="1" applyAlignment="1" applyProtection="1">
      <alignment horizontal="right" vertical="center" wrapText="1"/>
      <protection hidden="1"/>
    </xf>
    <xf numFmtId="164" fontId="63" fillId="3" borderId="140" xfId="8" applyNumberFormat="1" applyFont="1" applyFill="1" applyBorder="1" applyAlignment="1" applyProtection="1">
      <alignment horizontal="right" vertical="center"/>
      <protection hidden="1"/>
    </xf>
    <xf numFmtId="164" fontId="63" fillId="3" borderId="72" xfId="8" applyNumberFormat="1" applyFont="1" applyFill="1" applyBorder="1" applyAlignment="1" applyProtection="1">
      <alignment horizontal="right" vertical="center"/>
      <protection hidden="1"/>
    </xf>
    <xf numFmtId="169" fontId="11" fillId="0" borderId="142" xfId="8" quotePrefix="1" applyNumberFormat="1" applyFont="1" applyFill="1" applyBorder="1" applyAlignment="1" applyProtection="1">
      <alignment horizontal="right" vertical="center"/>
      <protection hidden="1"/>
    </xf>
    <xf numFmtId="0" fontId="11" fillId="0" borderId="142" xfId="8" applyFont="1" applyBorder="1" applyAlignment="1">
      <alignment vertical="center"/>
    </xf>
    <xf numFmtId="170" fontId="11" fillId="0" borderId="11" xfId="4" applyNumberFormat="1" applyFont="1" applyFill="1" applyBorder="1" applyAlignment="1" applyProtection="1">
      <alignment horizontal="left" vertical="center" wrapText="1"/>
      <protection hidden="1"/>
    </xf>
    <xf numFmtId="2" fontId="11" fillId="0" borderId="142" xfId="0" applyNumberFormat="1" applyFont="1" applyFill="1" applyBorder="1" applyAlignment="1">
      <alignment horizontal="right" vertical="center"/>
    </xf>
    <xf numFmtId="2" fontId="11" fillId="0" borderId="80" xfId="0" applyNumberFormat="1" applyFont="1" applyBorder="1" applyAlignment="1">
      <alignment horizontal="right" vertical="center"/>
    </xf>
    <xf numFmtId="2" fontId="11" fillId="5" borderId="140" xfId="0" applyNumberFormat="1" applyFont="1" applyFill="1" applyBorder="1" applyAlignment="1">
      <alignment horizontal="right" vertical="center"/>
    </xf>
    <xf numFmtId="2" fontId="11" fillId="0" borderId="142" xfId="0" applyNumberFormat="1" applyFont="1" applyBorder="1" applyAlignment="1">
      <alignment horizontal="right" vertical="center"/>
    </xf>
    <xf numFmtId="0" fontId="11" fillId="0" borderId="11" xfId="0" applyFont="1" applyBorder="1"/>
    <xf numFmtId="0" fontId="11" fillId="0" borderId="14" xfId="0" applyFont="1" applyBorder="1" applyAlignment="1">
      <alignment wrapText="1"/>
    </xf>
    <xf numFmtId="164" fontId="11" fillId="0" borderId="80" xfId="8" applyNumberFormat="1" applyFont="1" applyFill="1" applyBorder="1" applyAlignment="1">
      <alignment vertical="center"/>
    </xf>
    <xf numFmtId="167" fontId="11" fillId="13" borderId="140" xfId="8" applyNumberFormat="1" applyFont="1" applyFill="1" applyBorder="1" applyAlignment="1" applyProtection="1">
      <alignment horizontal="right" vertical="center" wrapText="1"/>
      <protection hidden="1"/>
    </xf>
    <xf numFmtId="164" fontId="11" fillId="13" borderId="140" xfId="8" applyNumberFormat="1" applyFont="1" applyFill="1" applyBorder="1" applyAlignment="1" applyProtection="1">
      <alignment vertical="center"/>
      <protection hidden="1"/>
    </xf>
    <xf numFmtId="164" fontId="11" fillId="13" borderId="72" xfId="8" applyNumberFormat="1" applyFont="1" applyFill="1" applyBorder="1" applyAlignment="1" applyProtection="1">
      <alignment vertical="center"/>
      <protection hidden="1"/>
    </xf>
    <xf numFmtId="164" fontId="63" fillId="3" borderId="140" xfId="8" applyNumberFormat="1" applyFont="1" applyFill="1" applyBorder="1" applyAlignment="1" applyProtection="1">
      <alignment horizontal="right" vertical="center" wrapText="1"/>
      <protection hidden="1"/>
    </xf>
    <xf numFmtId="164" fontId="63" fillId="3" borderId="72" xfId="8" applyNumberFormat="1" applyFont="1" applyFill="1" applyBorder="1" applyAlignment="1" applyProtection="1">
      <alignment horizontal="right" vertical="center" wrapText="1"/>
      <protection hidden="1"/>
    </xf>
    <xf numFmtId="164" fontId="11" fillId="4" borderId="140" xfId="8" applyNumberFormat="1" applyFont="1" applyFill="1" applyBorder="1" applyAlignment="1" applyProtection="1">
      <alignment horizontal="right" vertical="center" wrapText="1"/>
      <protection hidden="1"/>
    </xf>
    <xf numFmtId="164" fontId="11" fillId="4" borderId="72" xfId="8" applyNumberFormat="1" applyFont="1" applyFill="1" applyBorder="1" applyAlignment="1" applyProtection="1">
      <alignment horizontal="right" vertical="center" wrapText="1"/>
      <protection hidden="1"/>
    </xf>
    <xf numFmtId="164" fontId="11" fillId="0" borderId="15" xfId="8" applyNumberFormat="1" applyFont="1" applyFill="1" applyBorder="1" applyAlignment="1">
      <alignment vertical="center"/>
    </xf>
    <xf numFmtId="164" fontId="11" fillId="0" borderId="16" xfId="8" applyNumberFormat="1" applyFont="1" applyFill="1" applyBorder="1" applyAlignment="1">
      <alignment vertical="center"/>
    </xf>
    <xf numFmtId="167" fontId="11" fillId="14" borderId="140" xfId="8" applyNumberFormat="1" applyFont="1" applyFill="1" applyBorder="1" applyAlignment="1" applyProtection="1">
      <alignment horizontal="right" vertical="center" wrapText="1"/>
      <protection hidden="1"/>
    </xf>
    <xf numFmtId="164" fontId="11" fillId="14" borderId="140" xfId="8" applyNumberFormat="1" applyFont="1" applyFill="1" applyBorder="1" applyAlignment="1" applyProtection="1">
      <alignment vertical="center"/>
      <protection hidden="1"/>
    </xf>
    <xf numFmtId="164" fontId="11" fillId="14" borderId="72" xfId="8" applyNumberFormat="1" applyFont="1" applyFill="1" applyBorder="1" applyAlignment="1" applyProtection="1">
      <alignment vertical="center"/>
      <protection hidden="1"/>
    </xf>
    <xf numFmtId="0" fontId="11" fillId="0" borderId="11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11" xfId="0" applyFont="1" applyFill="1" applyBorder="1" applyAlignment="1">
      <alignment vertical="center" wrapText="1"/>
    </xf>
    <xf numFmtId="0" fontId="11" fillId="5" borderId="147" xfId="0" applyFont="1" applyFill="1" applyBorder="1" applyAlignment="1">
      <alignment vertical="center" wrapText="1"/>
    </xf>
    <xf numFmtId="167" fontId="11" fillId="5" borderId="148" xfId="8" applyNumberFormat="1" applyFont="1" applyFill="1" applyBorder="1" applyAlignment="1" applyProtection="1">
      <alignment horizontal="right" vertical="center" wrapText="1"/>
      <protection hidden="1"/>
    </xf>
    <xf numFmtId="169" fontId="11" fillId="5" borderId="9" xfId="8" applyNumberFormat="1" applyFont="1" applyFill="1" applyBorder="1" applyAlignment="1" applyProtection="1">
      <alignment horizontal="right" vertical="center" wrapText="1"/>
      <protection hidden="1"/>
    </xf>
    <xf numFmtId="169" fontId="11" fillId="5" borderId="9" xfId="8" applyNumberFormat="1" applyFont="1" applyFill="1" applyBorder="1" applyAlignment="1" applyProtection="1">
      <alignment horizontal="right" vertical="center"/>
      <protection hidden="1"/>
    </xf>
    <xf numFmtId="164" fontId="11" fillId="5" borderId="148" xfId="8" applyNumberFormat="1" applyFont="1" applyFill="1" applyBorder="1" applyAlignment="1" applyProtection="1">
      <alignment vertical="center"/>
      <protection hidden="1"/>
    </xf>
    <xf numFmtId="164" fontId="11" fillId="5" borderId="9" xfId="8" applyNumberFormat="1" applyFont="1" applyFill="1" applyBorder="1" applyAlignment="1" applyProtection="1">
      <alignment vertical="center"/>
      <protection hidden="1"/>
    </xf>
    <xf numFmtId="164" fontId="11" fillId="5" borderId="149" xfId="8" applyNumberFormat="1" applyFont="1" applyFill="1" applyBorder="1" applyAlignment="1" applyProtection="1">
      <alignment vertical="center"/>
      <protection hidden="1"/>
    </xf>
    <xf numFmtId="169" fontId="11" fillId="5" borderId="142" xfId="8" applyNumberFormat="1" applyFont="1" applyFill="1" applyBorder="1" applyAlignment="1" applyProtection="1">
      <alignment horizontal="right" vertical="center" wrapText="1"/>
      <protection hidden="1"/>
    </xf>
    <xf numFmtId="169" fontId="11" fillId="5" borderId="142" xfId="8" applyNumberFormat="1" applyFont="1" applyFill="1" applyBorder="1" applyAlignment="1" applyProtection="1">
      <alignment horizontal="right" vertical="center"/>
      <protection hidden="1"/>
    </xf>
    <xf numFmtId="164" fontId="11" fillId="5" borderId="16" xfId="8" applyNumberFormat="1" applyFont="1" applyFill="1" applyBorder="1" applyAlignment="1" applyProtection="1">
      <alignment vertical="center"/>
      <protection hidden="1"/>
    </xf>
    <xf numFmtId="0" fontId="11" fillId="14" borderId="141" xfId="8" applyNumberFormat="1" applyFont="1" applyFill="1" applyBorder="1" applyAlignment="1" applyProtection="1">
      <alignment vertical="center" wrapText="1"/>
      <protection hidden="1"/>
    </xf>
    <xf numFmtId="169" fontId="11" fillId="14" borderId="140" xfId="8" applyNumberFormat="1" applyFont="1" applyFill="1" applyBorder="1" applyAlignment="1" applyProtection="1">
      <alignment horizontal="right" vertical="center" wrapText="1"/>
      <protection hidden="1"/>
    </xf>
    <xf numFmtId="169" fontId="11" fillId="14" borderId="140" xfId="8" applyNumberFormat="1" applyFont="1" applyFill="1" applyBorder="1" applyAlignment="1" applyProtection="1">
      <alignment horizontal="right" vertical="center"/>
      <protection hidden="1"/>
    </xf>
    <xf numFmtId="164" fontId="11" fillId="14" borderId="140" xfId="8" applyNumberFormat="1" applyFont="1" applyFill="1" applyBorder="1" applyAlignment="1" applyProtection="1">
      <alignment horizontal="right" vertical="center" wrapText="1"/>
      <protection hidden="1"/>
    </xf>
    <xf numFmtId="164" fontId="11" fillId="14" borderId="72" xfId="8" applyNumberFormat="1" applyFont="1" applyFill="1" applyBorder="1" applyAlignment="1" applyProtection="1">
      <alignment horizontal="right" vertical="center" wrapText="1"/>
      <protection hidden="1"/>
    </xf>
    <xf numFmtId="164" fontId="11" fillId="0" borderId="51" xfId="8" applyNumberFormat="1" applyFont="1" applyFill="1" applyBorder="1" applyAlignment="1" applyProtection="1">
      <alignment vertical="center"/>
      <protection hidden="1"/>
    </xf>
    <xf numFmtId="164" fontId="11" fillId="0" borderId="50" xfId="8" applyNumberFormat="1" applyFont="1" applyFill="1" applyBorder="1" applyAlignment="1" applyProtection="1">
      <alignment vertical="center"/>
      <protection hidden="1"/>
    </xf>
    <xf numFmtId="0" fontId="11" fillId="0" borderId="80" xfId="0" applyFont="1" applyFill="1" applyBorder="1" applyAlignment="1">
      <alignment vertical="center" wrapText="1"/>
    </xf>
    <xf numFmtId="164" fontId="11" fillId="0" borderId="70" xfId="8" applyNumberFormat="1" applyFont="1" applyFill="1" applyBorder="1" applyAlignment="1" applyProtection="1">
      <alignment vertical="center"/>
      <protection hidden="1"/>
    </xf>
    <xf numFmtId="0" fontId="11" fillId="2" borderId="147" xfId="0" applyFont="1" applyFill="1" applyBorder="1" applyAlignment="1">
      <alignment vertical="center" wrapText="1"/>
    </xf>
    <xf numFmtId="167" fontId="11" fillId="2" borderId="148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9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9" xfId="8" applyNumberFormat="1" applyFont="1" applyFill="1" applyBorder="1" applyAlignment="1" applyProtection="1">
      <alignment horizontal="right" vertical="center"/>
      <protection hidden="1"/>
    </xf>
    <xf numFmtId="164" fontId="11" fillId="2" borderId="148" xfId="8" applyNumberFormat="1" applyFont="1" applyFill="1" applyBorder="1" applyAlignment="1" applyProtection="1">
      <alignment vertical="center"/>
      <protection hidden="1"/>
    </xf>
    <xf numFmtId="164" fontId="11" fillId="2" borderId="9" xfId="8" applyNumberFormat="1" applyFont="1" applyFill="1" applyBorder="1" applyAlignment="1" applyProtection="1">
      <alignment vertical="center"/>
      <protection hidden="1"/>
    </xf>
    <xf numFmtId="164" fontId="11" fillId="2" borderId="149" xfId="8" applyNumberFormat="1" applyFont="1" applyFill="1" applyBorder="1" applyAlignment="1" applyProtection="1">
      <alignment vertical="center"/>
      <protection hidden="1"/>
    </xf>
    <xf numFmtId="167" fontId="11" fillId="14" borderId="140" xfId="8" quotePrefix="1" applyNumberFormat="1" applyFont="1" applyFill="1" applyBorder="1" applyAlignment="1" applyProtection="1">
      <alignment horizontal="right" vertical="center" wrapText="1"/>
      <protection hidden="1"/>
    </xf>
    <xf numFmtId="0" fontId="63" fillId="23" borderId="141" xfId="8" applyNumberFormat="1" applyFont="1" applyFill="1" applyBorder="1" applyAlignment="1" applyProtection="1">
      <alignment vertical="center" wrapText="1"/>
      <protection hidden="1"/>
    </xf>
    <xf numFmtId="167" fontId="11" fillId="5" borderId="80" xfId="8" applyNumberFormat="1" applyFont="1" applyFill="1" applyBorder="1" applyAlignment="1" applyProtection="1">
      <alignment horizontal="right" vertical="center" wrapText="1"/>
      <protection hidden="1"/>
    </xf>
    <xf numFmtId="169" fontId="11" fillId="5" borderId="80" xfId="8" applyNumberFormat="1" applyFont="1" applyFill="1" applyBorder="1" applyAlignment="1" applyProtection="1">
      <alignment horizontal="right" vertical="center" wrapText="1"/>
      <protection hidden="1"/>
    </xf>
    <xf numFmtId="169" fontId="11" fillId="5" borderId="80" xfId="8" applyNumberFormat="1" applyFont="1" applyFill="1" applyBorder="1" applyAlignment="1" applyProtection="1">
      <alignment horizontal="right" vertical="center"/>
      <protection hidden="1"/>
    </xf>
    <xf numFmtId="164" fontId="11" fillId="5" borderId="80" xfId="8" applyNumberFormat="1" applyFont="1" applyFill="1" applyBorder="1" applyAlignment="1" applyProtection="1">
      <alignment vertical="center"/>
      <protection hidden="1"/>
    </xf>
    <xf numFmtId="164" fontId="11" fillId="5" borderId="71" xfId="8" applyNumberFormat="1" applyFont="1" applyFill="1" applyBorder="1" applyAlignment="1" applyProtection="1">
      <alignment vertical="center"/>
      <protection hidden="1"/>
    </xf>
    <xf numFmtId="0" fontId="11" fillId="2" borderId="141" xfId="0" applyFont="1" applyFill="1" applyBorder="1" applyAlignment="1">
      <alignment vertical="center" wrapText="1"/>
    </xf>
    <xf numFmtId="167" fontId="11" fillId="2" borderId="140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140" xfId="8" applyNumberFormat="1" applyFont="1" applyFill="1" applyBorder="1" applyAlignment="1" applyProtection="1">
      <alignment horizontal="right" vertical="center" wrapText="1"/>
      <protection hidden="1"/>
    </xf>
    <xf numFmtId="169" fontId="11" fillId="2" borderId="140" xfId="8" applyNumberFormat="1" applyFont="1" applyFill="1" applyBorder="1" applyAlignment="1" applyProtection="1">
      <alignment horizontal="right" vertical="center"/>
      <protection hidden="1"/>
    </xf>
    <xf numFmtId="164" fontId="11" fillId="2" borderId="140" xfId="8" applyNumberFormat="1" applyFont="1" applyFill="1" applyBorder="1" applyAlignment="1" applyProtection="1">
      <alignment vertical="center"/>
      <protection hidden="1"/>
    </xf>
    <xf numFmtId="164" fontId="11" fillId="2" borderId="140" xfId="8" applyNumberFormat="1" applyFont="1" applyFill="1" applyBorder="1" applyAlignment="1">
      <alignment vertical="center"/>
    </xf>
    <xf numFmtId="164" fontId="11" fillId="2" borderId="72" xfId="8" applyNumberFormat="1" applyFont="1" applyFill="1" applyBorder="1" applyAlignment="1">
      <alignment vertical="center"/>
    </xf>
    <xf numFmtId="0" fontId="11" fillId="0" borderId="143" xfId="0" applyFont="1" applyFill="1" applyBorder="1" applyAlignment="1">
      <alignment vertical="center" wrapText="1"/>
    </xf>
    <xf numFmtId="169" fontId="63" fillId="23" borderId="140" xfId="8" quotePrefix="1" applyNumberFormat="1" applyFont="1" applyFill="1" applyBorder="1" applyAlignment="1" applyProtection="1">
      <alignment horizontal="right" vertical="center" wrapText="1"/>
      <protection hidden="1"/>
    </xf>
    <xf numFmtId="169" fontId="63" fillId="23" borderId="140" xfId="8" applyNumberFormat="1" applyFont="1" applyFill="1" applyBorder="1" applyAlignment="1" applyProtection="1">
      <alignment horizontal="right" vertical="center"/>
      <protection hidden="1"/>
    </xf>
    <xf numFmtId="167" fontId="63" fillId="23" borderId="140" xfId="8" applyNumberFormat="1" applyFont="1" applyFill="1" applyBorder="1" applyAlignment="1" applyProtection="1">
      <alignment horizontal="right" vertical="center" wrapText="1"/>
      <protection hidden="1"/>
    </xf>
    <xf numFmtId="164" fontId="63" fillId="23" borderId="140" xfId="8" applyNumberFormat="1" applyFont="1" applyFill="1" applyBorder="1" applyAlignment="1" applyProtection="1">
      <alignment vertical="center"/>
      <protection hidden="1"/>
    </xf>
    <xf numFmtId="164" fontId="63" fillId="23" borderId="72" xfId="8" applyNumberFormat="1" applyFont="1" applyFill="1" applyBorder="1" applyAlignment="1" applyProtection="1">
      <alignment vertical="center"/>
      <protection hidden="1"/>
    </xf>
    <xf numFmtId="169" fontId="11" fillId="14" borderId="140" xfId="8" quotePrefix="1" applyNumberFormat="1" applyFont="1" applyFill="1" applyBorder="1" applyAlignment="1" applyProtection="1">
      <alignment horizontal="right" vertical="center"/>
      <protection hidden="1"/>
    </xf>
    <xf numFmtId="0" fontId="68" fillId="0" borderId="150" xfId="8" applyFont="1" applyBorder="1" applyAlignment="1">
      <alignment horizontal="right"/>
    </xf>
    <xf numFmtId="0" fontId="68" fillId="0" borderId="151" xfId="8" applyFont="1" applyBorder="1" applyAlignment="1">
      <alignment horizontal="right" vertical="center"/>
    </xf>
    <xf numFmtId="164" fontId="68" fillId="0" borderId="151" xfId="8" applyNumberFormat="1" applyFont="1" applyFill="1" applyBorder="1"/>
    <xf numFmtId="164" fontId="68" fillId="0" borderId="151" xfId="8" applyNumberFormat="1" applyFont="1" applyBorder="1"/>
    <xf numFmtId="164" fontId="68" fillId="0" borderId="152" xfId="8" applyNumberFormat="1" applyFont="1" applyBorder="1"/>
    <xf numFmtId="0" fontId="11" fillId="0" borderId="0" xfId="8" applyFont="1" applyFill="1"/>
    <xf numFmtId="165" fontId="11" fillId="0" borderId="0" xfId="0" applyNumberFormat="1" applyFont="1"/>
    <xf numFmtId="165" fontId="43" fillId="0" borderId="0" xfId="0" applyNumberFormat="1" applyFont="1"/>
    <xf numFmtId="165" fontId="63" fillId="0" borderId="0" xfId="0" applyNumberFormat="1" applyFont="1" applyAlignment="1">
      <alignment horizontal="right"/>
    </xf>
    <xf numFmtId="165" fontId="58" fillId="0" borderId="0" xfId="0" applyNumberFormat="1" applyFont="1"/>
    <xf numFmtId="165" fontId="58" fillId="0" borderId="0" xfId="0" applyNumberFormat="1" applyFont="1" applyBorder="1"/>
    <xf numFmtId="165" fontId="77" fillId="0" borderId="0" xfId="0" applyNumberFormat="1" applyFont="1" applyBorder="1"/>
    <xf numFmtId="2" fontId="63" fillId="0" borderId="37" xfId="0" applyNumberFormat="1" applyFont="1" applyBorder="1" applyAlignment="1">
      <alignment horizontal="center" vertical="center" wrapText="1"/>
    </xf>
    <xf numFmtId="165" fontId="63" fillId="0" borderId="140" xfId="0" applyNumberFormat="1" applyFont="1" applyBorder="1" applyAlignment="1">
      <alignment horizontal="center" vertical="center" wrapText="1"/>
    </xf>
    <xf numFmtId="165" fontId="63" fillId="0" borderId="72" xfId="0" applyNumberFormat="1" applyFont="1" applyBorder="1" applyAlignment="1">
      <alignment horizontal="center" vertical="center" wrapText="1"/>
    </xf>
    <xf numFmtId="0" fontId="63" fillId="0" borderId="147" xfId="0" applyFont="1" applyBorder="1" applyAlignment="1">
      <alignment horizontal="left" vertical="center" wrapText="1"/>
    </xf>
    <xf numFmtId="164" fontId="63" fillId="0" borderId="148" xfId="0" applyNumberFormat="1" applyFont="1" applyBorder="1" applyAlignment="1">
      <alignment horizontal="center" vertical="center" wrapText="1"/>
    </xf>
    <xf numFmtId="164" fontId="63" fillId="0" borderId="153" xfId="0" applyNumberFormat="1" applyFont="1" applyBorder="1" applyAlignment="1">
      <alignment horizontal="center" vertical="center" wrapText="1"/>
    </xf>
    <xf numFmtId="0" fontId="63" fillId="0" borderId="147" xfId="0" applyFont="1" applyBorder="1" applyAlignment="1">
      <alignment horizontal="right" vertical="center" wrapText="1"/>
    </xf>
    <xf numFmtId="0" fontId="11" fillId="0" borderId="141" xfId="0" applyFont="1" applyBorder="1" applyAlignment="1">
      <alignment horizontal="right" vertical="center" wrapText="1"/>
    </xf>
    <xf numFmtId="164" fontId="11" fillId="0" borderId="140" xfId="0" applyNumberFormat="1" applyFont="1" applyBorder="1" applyAlignment="1">
      <alignment horizontal="center" vertical="center" wrapText="1"/>
    </xf>
    <xf numFmtId="164" fontId="11" fillId="0" borderId="72" xfId="0" applyNumberFormat="1" applyFont="1" applyBorder="1" applyAlignment="1">
      <alignment horizontal="center" vertical="center" wrapText="1"/>
    </xf>
    <xf numFmtId="168" fontId="11" fillId="0" borderId="11" xfId="4" applyNumberFormat="1" applyFont="1" applyFill="1" applyBorder="1" applyAlignment="1" applyProtection="1">
      <alignment vertical="center" wrapText="1"/>
      <protection hidden="1"/>
    </xf>
    <xf numFmtId="164" fontId="11" fillId="0" borderId="142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 wrapText="1"/>
    </xf>
    <xf numFmtId="164" fontId="11" fillId="0" borderId="15" xfId="0" applyNumberFormat="1" applyFont="1" applyBorder="1" applyAlignment="1">
      <alignment horizontal="center" vertical="center" wrapText="1"/>
    </xf>
    <xf numFmtId="164" fontId="11" fillId="2" borderId="15" xfId="0" applyNumberFormat="1" applyFont="1" applyFill="1" applyBorder="1"/>
    <xf numFmtId="164" fontId="58" fillId="2" borderId="15" xfId="0" applyNumberFormat="1" applyFont="1" applyFill="1" applyBorder="1"/>
    <xf numFmtId="164" fontId="11" fillId="2" borderId="15" xfId="0" applyNumberFormat="1" applyFont="1" applyFill="1" applyBorder="1" applyAlignment="1">
      <alignment horizontal="center" vertical="center"/>
    </xf>
    <xf numFmtId="164" fontId="11" fillId="2" borderId="16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left" vertical="center" wrapText="1"/>
    </xf>
    <xf numFmtId="0" fontId="11" fillId="0" borderId="19" xfId="0" applyFont="1" applyBorder="1" applyAlignment="1">
      <alignment horizontal="left" wrapText="1"/>
    </xf>
    <xf numFmtId="165" fontId="11" fillId="2" borderId="146" xfId="0" applyNumberFormat="1" applyFont="1" applyFill="1" applyBorder="1"/>
    <xf numFmtId="165" fontId="58" fillId="2" borderId="146" xfId="0" applyNumberFormat="1" applyFont="1" applyFill="1" applyBorder="1"/>
    <xf numFmtId="165" fontId="11" fillId="2" borderId="21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wrapText="1"/>
    </xf>
    <xf numFmtId="165" fontId="11" fillId="0" borderId="0" xfId="0" applyNumberFormat="1" applyFont="1" applyBorder="1" applyAlignment="1"/>
    <xf numFmtId="165" fontId="58" fillId="0" borderId="0" xfId="0" applyNumberFormat="1" applyFont="1" applyBorder="1" applyAlignment="1"/>
    <xf numFmtId="0" fontId="11" fillId="0" borderId="0" xfId="0" applyFont="1" applyBorder="1"/>
    <xf numFmtId="165" fontId="11" fillId="0" borderId="0" xfId="0" applyNumberFormat="1" applyFont="1" applyBorder="1"/>
    <xf numFmtId="0" fontId="63" fillId="0" borderId="0" xfId="0" applyFont="1" applyBorder="1"/>
    <xf numFmtId="165" fontId="63" fillId="0" borderId="0" xfId="0" applyNumberFormat="1" applyFont="1" applyBorder="1"/>
    <xf numFmtId="165" fontId="56" fillId="0" borderId="0" xfId="0" applyNumberFormat="1" applyFont="1" applyBorder="1"/>
    <xf numFmtId="165" fontId="43" fillId="0" borderId="0" xfId="0" applyNumberFormat="1" applyFont="1" applyBorder="1"/>
    <xf numFmtId="0" fontId="11" fillId="0" borderId="0" xfId="1" applyFont="1" applyAlignment="1" applyProtection="1">
      <alignment horizontal="right" vertical="top" wrapText="1"/>
      <protection hidden="1"/>
    </xf>
    <xf numFmtId="0" fontId="11" fillId="0" borderId="0" xfId="1" applyFont="1" applyAlignment="1" applyProtection="1">
      <alignment horizontal="right" vertical="center"/>
      <protection hidden="1"/>
    </xf>
    <xf numFmtId="0" fontId="11" fillId="0" borderId="1" xfId="1" applyFont="1" applyBorder="1" applyAlignment="1" applyProtection="1">
      <alignment horizontal="right" vertical="center"/>
      <protection hidden="1"/>
    </xf>
    <xf numFmtId="0" fontId="68" fillId="0" borderId="0" xfId="0" applyFont="1" applyBorder="1" applyAlignment="1">
      <alignment horizontal="center" vertical="top" wrapText="1"/>
    </xf>
    <xf numFmtId="0" fontId="68" fillId="0" borderId="37" xfId="2" applyFont="1" applyFill="1" applyBorder="1" applyAlignment="1">
      <alignment horizontal="center" vertical="top" wrapText="1"/>
    </xf>
    <xf numFmtId="0" fontId="68" fillId="0" borderId="26" xfId="2" applyFont="1" applyFill="1" applyBorder="1" applyAlignment="1">
      <alignment horizontal="center" vertical="top" wrapText="1"/>
    </xf>
    <xf numFmtId="0" fontId="68" fillId="0" borderId="0" xfId="2" applyFont="1" applyFill="1" applyAlignment="1">
      <alignment horizontal="center" wrapText="1"/>
    </xf>
    <xf numFmtId="0" fontId="74" fillId="0" borderId="1" xfId="2" applyFont="1" applyFill="1" applyBorder="1" applyAlignment="1">
      <alignment horizontal="center" vertical="center" wrapText="1"/>
    </xf>
    <xf numFmtId="0" fontId="74" fillId="0" borderId="0" xfId="2" applyFont="1" applyFill="1" applyBorder="1" applyAlignment="1">
      <alignment horizontal="center" vertical="center" wrapText="1"/>
    </xf>
    <xf numFmtId="0" fontId="74" fillId="0" borderId="25" xfId="2" applyFont="1" applyFill="1" applyBorder="1" applyAlignment="1">
      <alignment horizontal="center" vertical="center" wrapText="1"/>
    </xf>
    <xf numFmtId="165" fontId="74" fillId="0" borderId="22" xfId="2" applyNumberFormat="1" applyFont="1" applyFill="1" applyBorder="1" applyAlignment="1">
      <alignment horizontal="center" vertical="center" wrapText="1"/>
    </xf>
    <xf numFmtId="165" fontId="74" fillId="0" borderId="23" xfId="2" applyNumberFormat="1" applyFont="1" applyFill="1" applyBorder="1" applyAlignment="1">
      <alignment horizontal="center" vertical="center" wrapText="1"/>
    </xf>
    <xf numFmtId="165" fontId="32" fillId="0" borderId="0" xfId="8" applyNumberFormat="1" applyFont="1" applyFill="1" applyAlignment="1">
      <alignment horizontal="center"/>
    </xf>
    <xf numFmtId="0" fontId="11" fillId="0" borderId="0" xfId="1" applyFont="1" applyBorder="1" applyAlignment="1" applyProtection="1">
      <alignment horizontal="right" vertical="center"/>
      <protection hidden="1"/>
    </xf>
    <xf numFmtId="0" fontId="11" fillId="0" borderId="0" xfId="1" applyFont="1" applyBorder="1" applyAlignment="1" applyProtection="1">
      <alignment horizontal="right" vertical="top" wrapText="1"/>
      <protection hidden="1"/>
    </xf>
    <xf numFmtId="0" fontId="11" fillId="0" borderId="0" xfId="8" applyFont="1" applyAlignment="1">
      <alignment horizontal="right"/>
    </xf>
    <xf numFmtId="0" fontId="68" fillId="0" borderId="0" xfId="8" applyNumberFormat="1" applyFont="1" applyFill="1" applyBorder="1" applyAlignment="1" applyProtection="1">
      <alignment horizontal="center"/>
      <protection hidden="1"/>
    </xf>
    <xf numFmtId="0" fontId="32" fillId="0" borderId="0" xfId="8" applyFont="1" applyFill="1" applyAlignment="1">
      <alignment horizontal="center"/>
    </xf>
    <xf numFmtId="0" fontId="68" fillId="0" borderId="0" xfId="8" applyNumberFormat="1" applyFont="1" applyFill="1" applyAlignment="1" applyProtection="1">
      <alignment horizontal="center"/>
      <protection hidden="1"/>
    </xf>
    <xf numFmtId="0" fontId="11" fillId="0" borderId="0" xfId="5" applyFont="1" applyAlignment="1" applyProtection="1">
      <alignment horizontal="right" vertical="center"/>
      <protection hidden="1"/>
    </xf>
    <xf numFmtId="0" fontId="68" fillId="0" borderId="37" xfId="1" applyNumberFormat="1" applyFont="1" applyFill="1" applyBorder="1" applyAlignment="1" applyProtection="1">
      <alignment horizontal="center"/>
      <protection hidden="1"/>
    </xf>
    <xf numFmtId="0" fontId="68" fillId="0" borderId="26" xfId="1" applyNumberFormat="1" applyFont="1" applyFill="1" applyBorder="1" applyAlignment="1" applyProtection="1">
      <alignment horizontal="center"/>
      <protection hidden="1"/>
    </xf>
    <xf numFmtId="0" fontId="68" fillId="0" borderId="43" xfId="1" applyNumberFormat="1" applyFont="1" applyFill="1" applyBorder="1" applyAlignment="1" applyProtection="1">
      <alignment horizontal="center"/>
      <protection hidden="1"/>
    </xf>
    <xf numFmtId="0" fontId="68" fillId="0" borderId="0" xfId="1" applyNumberFormat="1" applyFont="1" applyFill="1" applyBorder="1" applyAlignment="1" applyProtection="1">
      <alignment horizontal="center" wrapText="1"/>
      <protection hidden="1"/>
    </xf>
    <xf numFmtId="0" fontId="68" fillId="0" borderId="0" xfId="8" applyNumberFormat="1" applyFont="1" applyFill="1" applyBorder="1" applyAlignment="1" applyProtection="1">
      <alignment horizontal="center" wrapText="1"/>
      <protection hidden="1"/>
    </xf>
    <xf numFmtId="0" fontId="68" fillId="0" borderId="0" xfId="0" applyFont="1" applyAlignment="1">
      <alignment horizontal="center"/>
    </xf>
    <xf numFmtId="0" fontId="68" fillId="0" borderId="0" xfId="0" applyFont="1" applyBorder="1" applyAlignment="1">
      <alignment horizontal="center"/>
    </xf>
  </cellXfs>
  <cellStyles count="9">
    <cellStyle name="Обычный" xfId="0" builtinId="0"/>
    <cellStyle name="Обычный 2" xfId="4"/>
    <cellStyle name="Обычный_03.10 Приложение 10" xfId="3"/>
    <cellStyle name="Обычный_Tmp2" xfId="1"/>
    <cellStyle name="Обычный_Tmp2_Приложение №4 2" xfId="5"/>
    <cellStyle name="Обычный_Tmp5" xfId="6"/>
    <cellStyle name="Обычный_Tmp6" xfId="7"/>
    <cellStyle name="Обычный_Tmp7" xfId="8"/>
    <cellStyle name="Обычный_Приложение №4" xfId="2"/>
  </cellStyles>
  <dxfs count="0"/>
  <tableStyles count="0" defaultTableStyle="TableStyleMedium2" defaultPivotStyle="PivotStyleLight16"/>
  <colors>
    <mruColors>
      <color rgb="FF0000FF"/>
      <color rgb="FFFFCC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5;&#1088;&#1086;&#1077;&#1082;&#1090;%20&#1056;&#1057;&#1044;%20&#1085;&#1072;%202016%20&#1075;&#1086;&#1076;\&#1055;&#1088;&#1086;&#1077;&#1082;&#1090;%20&#1088;&#1077;&#1096;&#1077;&#1085;&#1080;&#1103;%20&#1086;%20&#1073;&#1102;&#1076;&#1078;&#1077;&#1090;&#1077;%20&#1085;&#1072;%202016%20&#1075;&#1086;&#1076;\&#1055;&#1088;&#1080;&#1083;&#1086;&#1078;&#1077;&#1085;&#1080;&#1103;%201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1082;%20&#1056;&#1057;&#1044;%20&#1086;&#1090;%2021.12.2018%20&#8470;5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2 (доходы)"/>
      <sheetName val="новое приложение 5"/>
      <sheetName val="новое приложение 6"/>
      <sheetName val="приложение 7"/>
      <sheetName val="приложение 8"/>
      <sheetName val="приложение 9"/>
      <sheetName val="приложение 10"/>
      <sheetName val="приложение 1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1 ИстФДеф2019г."/>
      <sheetName val="приложение №2 (2020-2021гг)"/>
      <sheetName val="ПРИЛОЖЕНИЕ №3 доходы 2019г."/>
      <sheetName val="ПРИЛОЖЕНИЕ №4 (дох.2020-2021)"/>
      <sheetName val="приложение №7 2019г."/>
      <sheetName val="приложение 8 (2020-2021)"/>
      <sheetName val="приложение №9 2019г."/>
      <sheetName val="приложение 10 (2020-2021)"/>
      <sheetName val="приложение №11 2019г."/>
      <sheetName val="приложение 12 (2020-2021)"/>
      <sheetName val="приложение №13 2019г."/>
      <sheetName val="приложение 14 (2020-2021)"/>
      <sheetName val="приложение №15 2019г."/>
      <sheetName val="приложение 16 (2020-2021)"/>
      <sheetName val="приложение 17 (2019)"/>
      <sheetName val="приложение 18 (2020-2021)"/>
      <sheetName val="приложение 19 (2019)"/>
      <sheetName val="приложение 20 (2020-2021)"/>
      <sheetName val="Лист1"/>
    </sheetNames>
    <sheetDataSet>
      <sheetData sheetId="0"/>
      <sheetData sheetId="1" refreshError="1"/>
      <sheetData sheetId="2">
        <row r="56">
          <cell r="C56">
            <v>89208.599999999991</v>
          </cell>
        </row>
      </sheetData>
      <sheetData sheetId="3" refreshError="1"/>
      <sheetData sheetId="4">
        <row r="15">
          <cell r="G15">
            <v>4359</v>
          </cell>
        </row>
        <row r="35">
          <cell r="G35">
            <v>0</v>
          </cell>
        </row>
        <row r="47">
          <cell r="G47">
            <v>0</v>
          </cell>
        </row>
        <row r="49">
          <cell r="G49">
            <v>0</v>
          </cell>
        </row>
        <row r="56">
          <cell r="G56">
            <v>0</v>
          </cell>
        </row>
        <row r="85">
          <cell r="G85">
            <v>0</v>
          </cell>
        </row>
        <row r="109">
          <cell r="G109">
            <v>0</v>
          </cell>
        </row>
        <row r="162">
          <cell r="G162">
            <v>0</v>
          </cell>
        </row>
        <row r="207">
          <cell r="G207">
            <v>0</v>
          </cell>
        </row>
        <row r="231">
          <cell r="G231">
            <v>0</v>
          </cell>
        </row>
        <row r="237">
          <cell r="G237">
            <v>0</v>
          </cell>
        </row>
        <row r="242">
          <cell r="G242">
            <v>0</v>
          </cell>
        </row>
        <row r="246">
          <cell r="G246">
            <v>0</v>
          </cell>
        </row>
        <row r="247">
          <cell r="A247" t="str">
            <v>Социальная политика</v>
          </cell>
        </row>
        <row r="248">
          <cell r="A248" t="str">
            <v>Пенсионное обеспечение</v>
          </cell>
        </row>
        <row r="261">
          <cell r="G261">
            <v>0</v>
          </cell>
        </row>
        <row r="264">
          <cell r="G264">
            <v>0</v>
          </cell>
        </row>
      </sheetData>
      <sheetData sheetId="5" refreshError="1"/>
      <sheetData sheetId="6"/>
      <sheetData sheetId="7" refreshError="1"/>
      <sheetData sheetId="8"/>
      <sheetData sheetId="9" refreshError="1"/>
      <sheetData sheetId="10">
        <row r="42">
          <cell r="G42">
            <v>0</v>
          </cell>
        </row>
      </sheetData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231"/>
  <sheetViews>
    <sheetView tabSelected="1" topLeftCell="A7" zoomScaleNormal="100" workbookViewId="0">
      <selection activeCell="C15" sqref="C15"/>
    </sheetView>
  </sheetViews>
  <sheetFormatPr defaultRowHeight="13.8" x14ac:dyDescent="0.3"/>
  <cols>
    <col min="1" max="1" width="28.44140625" style="1" customWidth="1"/>
    <col min="2" max="2" width="52.5546875" style="727" customWidth="1"/>
    <col min="3" max="3" width="12.109375" style="727" customWidth="1"/>
  </cols>
  <sheetData>
    <row r="1" spans="1:6" s="1" customFormat="1" ht="12.75" customHeight="1" x14ac:dyDescent="0.25">
      <c r="B1" s="1053" t="s">
        <v>0</v>
      </c>
      <c r="C1" s="1053"/>
    </row>
    <row r="2" spans="1:6" s="1" customFormat="1" ht="15.75" customHeight="1" x14ac:dyDescent="0.25">
      <c r="B2" s="1051" t="s">
        <v>1</v>
      </c>
      <c r="C2" s="1051"/>
    </row>
    <row r="3" spans="1:6" s="1" customFormat="1" ht="12.75" customHeight="1" x14ac:dyDescent="0.25">
      <c r="B3" s="1052" t="s">
        <v>2</v>
      </c>
      <c r="C3" s="1052"/>
    </row>
    <row r="4" spans="1:6" s="1" customFormat="1" ht="15.6" x14ac:dyDescent="0.25">
      <c r="B4" s="1052" t="s">
        <v>367</v>
      </c>
      <c r="C4" s="1052"/>
    </row>
    <row r="5" spans="1:6" s="2" customFormat="1" x14ac:dyDescent="0.3">
      <c r="A5" s="1"/>
      <c r="B5" s="727"/>
      <c r="C5" s="727"/>
    </row>
    <row r="6" spans="1:6" s="1" customFormat="1" ht="43.2" customHeight="1" x14ac:dyDescent="0.25">
      <c r="A6" s="1054" t="s">
        <v>426</v>
      </c>
      <c r="B6" s="1054"/>
      <c r="C6" s="1054"/>
    </row>
    <row r="7" spans="1:6" s="2" customFormat="1" ht="14.4" thickBot="1" x14ac:dyDescent="0.35">
      <c r="A7" s="1"/>
      <c r="B7" s="727"/>
      <c r="C7" s="727"/>
    </row>
    <row r="8" spans="1:6" s="3" customFormat="1" ht="59.25" customHeight="1" thickBot="1" x14ac:dyDescent="0.3">
      <c r="A8" s="728" t="s">
        <v>3</v>
      </c>
      <c r="B8" s="729" t="s">
        <v>4</v>
      </c>
      <c r="C8" s="730" t="s">
        <v>5</v>
      </c>
    </row>
    <row r="9" spans="1:6" s="4" customFormat="1" ht="18.600000000000001" customHeight="1" thickBot="1" x14ac:dyDescent="0.3">
      <c r="A9" s="731">
        <v>1</v>
      </c>
      <c r="B9" s="732">
        <v>2</v>
      </c>
      <c r="C9" s="733">
        <v>3</v>
      </c>
      <c r="F9" s="5"/>
    </row>
    <row r="10" spans="1:6" s="4" customFormat="1" ht="31.95" customHeight="1" x14ac:dyDescent="0.25">
      <c r="A10" s="734" t="s">
        <v>6</v>
      </c>
      <c r="B10" s="735" t="s">
        <v>7</v>
      </c>
      <c r="C10" s="736">
        <f>C11+C14</f>
        <v>-4510.6019999999844</v>
      </c>
      <c r="F10" s="5"/>
    </row>
    <row r="11" spans="1:6" s="6" customFormat="1" ht="31.2" x14ac:dyDescent="0.3">
      <c r="A11" s="737" t="s">
        <v>8</v>
      </c>
      <c r="B11" s="738" t="s">
        <v>9</v>
      </c>
      <c r="C11" s="739">
        <f>C12-C13</f>
        <v>0</v>
      </c>
    </row>
    <row r="12" spans="1:6" s="6" customFormat="1" ht="46.8" x14ac:dyDescent="0.3">
      <c r="A12" s="740" t="s">
        <v>10</v>
      </c>
      <c r="B12" s="741" t="s">
        <v>11</v>
      </c>
      <c r="C12" s="739">
        <v>0</v>
      </c>
    </row>
    <row r="13" spans="1:6" s="6" customFormat="1" ht="46.8" x14ac:dyDescent="0.3">
      <c r="A13" s="740" t="s">
        <v>12</v>
      </c>
      <c r="B13" s="741" t="s">
        <v>13</v>
      </c>
      <c r="C13" s="739">
        <v>0</v>
      </c>
    </row>
    <row r="14" spans="1:6" s="6" customFormat="1" ht="31.2" x14ac:dyDescent="0.3">
      <c r="A14" s="740" t="s">
        <v>14</v>
      </c>
      <c r="B14" s="742" t="s">
        <v>15</v>
      </c>
      <c r="C14" s="743">
        <f>C15-C16</f>
        <v>-4510.6019999999844</v>
      </c>
    </row>
    <row r="15" spans="1:6" s="8" customFormat="1" ht="31.2" x14ac:dyDescent="0.3">
      <c r="A15" s="744" t="s">
        <v>16</v>
      </c>
      <c r="B15" s="745" t="s">
        <v>17</v>
      </c>
      <c r="C15" s="746">
        <f>'ПРИЛОЖЕНИЕ 2 (№3 доходы 2019г.)'!C56+'приложение №1 ИстФДеф2019г.'!C12</f>
        <v>130036.861</v>
      </c>
      <c r="D15" s="7"/>
      <c r="E15" s="7"/>
    </row>
    <row r="16" spans="1:6" s="2" customFormat="1" ht="31.8" thickBot="1" x14ac:dyDescent="0.3">
      <c r="A16" s="747" t="s">
        <v>18</v>
      </c>
      <c r="B16" s="748" t="s">
        <v>19</v>
      </c>
      <c r="C16" s="749">
        <f>'приложение 3 (№7 2019г.)'!G301+'приложение №1 ИстФДеф2019г.'!C13</f>
        <v>134547.46299999999</v>
      </c>
      <c r="E16" s="9"/>
    </row>
    <row r="17" spans="2:3" ht="16.5" customHeight="1" x14ac:dyDescent="0.25">
      <c r="B17" s="750"/>
      <c r="C17" s="751"/>
    </row>
    <row r="18" spans="2:3" ht="15.75" customHeight="1" x14ac:dyDescent="0.25">
      <c r="B18" s="750"/>
      <c r="C18" s="751"/>
    </row>
    <row r="19" spans="2:3" x14ac:dyDescent="0.25">
      <c r="B19" s="750"/>
      <c r="C19" s="751"/>
    </row>
    <row r="20" spans="2:3" x14ac:dyDescent="0.25">
      <c r="B20" s="750"/>
      <c r="C20" s="751"/>
    </row>
    <row r="41" spans="1:3" s="10" customFormat="1" x14ac:dyDescent="0.3">
      <c r="A41" s="1"/>
      <c r="B41" s="727"/>
      <c r="C41" s="727"/>
    </row>
    <row r="42" spans="1:3" s="10" customFormat="1" x14ac:dyDescent="0.3">
      <c r="A42" s="1"/>
      <c r="B42" s="727"/>
      <c r="C42" s="727"/>
    </row>
    <row r="43" spans="1:3" s="10" customFormat="1" x14ac:dyDescent="0.3">
      <c r="A43" s="1"/>
      <c r="B43" s="727"/>
      <c r="C43" s="727"/>
    </row>
    <row r="44" spans="1:3" s="10" customFormat="1" x14ac:dyDescent="0.3">
      <c r="A44" s="1"/>
      <c r="B44" s="727"/>
      <c r="C44" s="727"/>
    </row>
    <row r="45" spans="1:3" s="10" customFormat="1" x14ac:dyDescent="0.3">
      <c r="A45" s="1"/>
      <c r="B45" s="727"/>
      <c r="C45" s="727"/>
    </row>
    <row r="59" spans="10:10" x14ac:dyDescent="0.3">
      <c r="J59">
        <f>J60+J78</f>
        <v>0</v>
      </c>
    </row>
    <row r="60" spans="10:10" x14ac:dyDescent="0.3">
      <c r="J60">
        <f>J61+J68</f>
        <v>0</v>
      </c>
    </row>
    <row r="192" spans="11:11" x14ac:dyDescent="0.3">
      <c r="K192" s="11"/>
    </row>
    <row r="231" spans="14:14" x14ac:dyDescent="0.3">
      <c r="N231" s="11"/>
    </row>
  </sheetData>
  <mergeCells count="5">
    <mergeCell ref="B2:C2"/>
    <mergeCell ref="B3:C3"/>
    <mergeCell ref="B4:C4"/>
    <mergeCell ref="B1:C1"/>
    <mergeCell ref="A6:C6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9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397"/>
  <sheetViews>
    <sheetView topLeftCell="A52" zoomScaleNormal="100" workbookViewId="0">
      <selection activeCell="C16" sqref="C16"/>
    </sheetView>
  </sheetViews>
  <sheetFormatPr defaultColWidth="9.109375" defaultRowHeight="15.6" x14ac:dyDescent="0.3"/>
  <cols>
    <col min="1" max="1" width="25.6640625" style="752" customWidth="1"/>
    <col min="2" max="2" width="69.44140625" style="752" customWidth="1"/>
    <col min="3" max="3" width="15.109375" style="753" customWidth="1"/>
    <col min="4" max="4" width="9.33203125" style="31" customWidth="1"/>
    <col min="5" max="5" width="6.88671875" style="31" customWidth="1"/>
    <col min="6" max="6" width="12.6640625" style="31" customWidth="1"/>
    <col min="7" max="16384" width="9.109375" style="31"/>
  </cols>
  <sheetData>
    <row r="1" spans="1:6" s="1" customFormat="1" ht="12.75" customHeight="1" x14ac:dyDescent="0.25">
      <c r="B1" s="1052" t="s">
        <v>366</v>
      </c>
      <c r="C1" s="1052"/>
    </row>
    <row r="2" spans="1:6" s="1" customFormat="1" ht="15.75" customHeight="1" x14ac:dyDescent="0.25">
      <c r="B2" s="1051" t="s">
        <v>1</v>
      </c>
      <c r="C2" s="1051"/>
    </row>
    <row r="3" spans="1:6" s="1" customFormat="1" ht="12.75" customHeight="1" x14ac:dyDescent="0.25">
      <c r="B3" s="1052" t="s">
        <v>2</v>
      </c>
      <c r="C3" s="1052"/>
    </row>
    <row r="4" spans="1:6" s="1" customFormat="1" x14ac:dyDescent="0.25">
      <c r="B4" s="1052" t="s">
        <v>367</v>
      </c>
      <c r="C4" s="1052"/>
    </row>
    <row r="5" spans="1:6" s="13" customFormat="1" x14ac:dyDescent="0.3">
      <c r="A5" s="752"/>
      <c r="B5" s="752"/>
      <c r="C5" s="753"/>
    </row>
    <row r="6" spans="1:6" s="14" customFormat="1" ht="30.6" customHeight="1" x14ac:dyDescent="0.35">
      <c r="A6" s="1057" t="s">
        <v>427</v>
      </c>
      <c r="B6" s="1057"/>
      <c r="C6" s="1057"/>
    </row>
    <row r="7" spans="1:6" s="13" customFormat="1" ht="16.2" thickBot="1" x14ac:dyDescent="0.35">
      <c r="A7" s="754"/>
      <c r="B7" s="755"/>
      <c r="C7" s="756"/>
    </row>
    <row r="8" spans="1:6" s="15" customFormat="1" ht="14.25" customHeight="1" x14ac:dyDescent="0.25">
      <c r="A8" s="757" t="s">
        <v>3</v>
      </c>
      <c r="B8" s="1058" t="s">
        <v>21</v>
      </c>
      <c r="C8" s="1061" t="s">
        <v>428</v>
      </c>
    </row>
    <row r="9" spans="1:6" s="15" customFormat="1" ht="39" customHeight="1" x14ac:dyDescent="0.25">
      <c r="A9" s="758" t="s">
        <v>22</v>
      </c>
      <c r="B9" s="1059"/>
      <c r="C9" s="1062"/>
    </row>
    <row r="10" spans="1:6" s="15" customFormat="1" ht="17.399999999999999" thickBot="1" x14ac:dyDescent="0.3">
      <c r="A10" s="759" t="s">
        <v>23</v>
      </c>
      <c r="B10" s="1060"/>
      <c r="C10" s="760" t="s">
        <v>24</v>
      </c>
      <c r="D10" s="16"/>
    </row>
    <row r="11" spans="1:6" s="13" customFormat="1" ht="18" customHeight="1" thickBot="1" x14ac:dyDescent="0.3">
      <c r="A11" s="761" t="s">
        <v>25</v>
      </c>
      <c r="B11" s="762" t="s">
        <v>26</v>
      </c>
      <c r="C11" s="763">
        <f>C12+C16+C21+C27+C31+C34+C37+C39</f>
        <v>42485.311000000002</v>
      </c>
      <c r="D11" s="17"/>
      <c r="E11" s="18"/>
      <c r="F11" s="19">
        <f>C11</f>
        <v>42485.311000000002</v>
      </c>
    </row>
    <row r="12" spans="1:6" s="13" customFormat="1" ht="18.75" customHeight="1" thickBot="1" x14ac:dyDescent="0.3">
      <c r="A12" s="764" t="s">
        <v>27</v>
      </c>
      <c r="B12" s="765" t="s">
        <v>28</v>
      </c>
      <c r="C12" s="766">
        <f>C13+C14+C15-0.1</f>
        <v>28663.215000000004</v>
      </c>
      <c r="E12" s="18"/>
    </row>
    <row r="13" spans="1:6" s="13" customFormat="1" ht="68.25" customHeight="1" x14ac:dyDescent="0.25">
      <c r="A13" s="767" t="s">
        <v>29</v>
      </c>
      <c r="B13" s="768" t="s">
        <v>30</v>
      </c>
      <c r="C13" s="769">
        <v>28418</v>
      </c>
    </row>
    <row r="14" spans="1:6" s="13" customFormat="1" ht="95.25" customHeight="1" x14ac:dyDescent="0.25">
      <c r="A14" s="770" t="s">
        <v>31</v>
      </c>
      <c r="B14" s="771" t="s">
        <v>32</v>
      </c>
      <c r="C14" s="772">
        <v>237.61500000000001</v>
      </c>
    </row>
    <row r="15" spans="1:6" s="13" customFormat="1" ht="48.75" customHeight="1" thickBot="1" x14ac:dyDescent="0.3">
      <c r="A15" s="770" t="s">
        <v>33</v>
      </c>
      <c r="B15" s="773" t="s">
        <v>34</v>
      </c>
      <c r="C15" s="772">
        <v>7.7</v>
      </c>
    </row>
    <row r="16" spans="1:6" s="20" customFormat="1" ht="39" customHeight="1" thickBot="1" x14ac:dyDescent="0.3">
      <c r="A16" s="764" t="s">
        <v>35</v>
      </c>
      <c r="B16" s="765" t="s">
        <v>36</v>
      </c>
      <c r="C16" s="766">
        <f>C17+C18+C19+C20</f>
        <v>4138.7</v>
      </c>
      <c r="E16" s="21"/>
    </row>
    <row r="17" spans="1:5" s="20" customFormat="1" ht="68.25" customHeight="1" x14ac:dyDescent="0.25">
      <c r="A17" s="767" t="s">
        <v>372</v>
      </c>
      <c r="B17" s="768" t="s">
        <v>37</v>
      </c>
      <c r="C17" s="769">
        <v>1407.2</v>
      </c>
      <c r="D17" s="22">
        <v>0.34</v>
      </c>
      <c r="E17" s="23"/>
    </row>
    <row r="18" spans="1:5" s="20" customFormat="1" ht="81" customHeight="1" x14ac:dyDescent="0.25">
      <c r="A18" s="774" t="s">
        <v>373</v>
      </c>
      <c r="B18" s="775" t="s">
        <v>38</v>
      </c>
      <c r="C18" s="776">
        <v>41.4</v>
      </c>
      <c r="D18" s="22">
        <v>0.01</v>
      </c>
      <c r="E18" s="23"/>
    </row>
    <row r="19" spans="1:5" s="20" customFormat="1" ht="62.25" customHeight="1" thickBot="1" x14ac:dyDescent="0.3">
      <c r="A19" s="774" t="s">
        <v>374</v>
      </c>
      <c r="B19" s="777" t="s">
        <v>39</v>
      </c>
      <c r="C19" s="776">
        <v>2690.1</v>
      </c>
      <c r="D19" s="22">
        <v>0.65</v>
      </c>
      <c r="E19" s="23"/>
    </row>
    <row r="20" spans="1:5" s="25" customFormat="1" ht="67.2" customHeight="1" thickBot="1" x14ac:dyDescent="0.3">
      <c r="A20" s="778" t="s">
        <v>376</v>
      </c>
      <c r="B20" s="779" t="s">
        <v>375</v>
      </c>
      <c r="C20" s="780">
        <v>0</v>
      </c>
      <c r="D20" s="24"/>
      <c r="E20" s="24"/>
    </row>
    <row r="21" spans="1:5" s="25" customFormat="1" ht="16.5" customHeight="1" thickBot="1" x14ac:dyDescent="0.3">
      <c r="A21" s="764" t="s">
        <v>40</v>
      </c>
      <c r="B21" s="765" t="s">
        <v>41</v>
      </c>
      <c r="C21" s="766">
        <f>C22+C24</f>
        <v>1880</v>
      </c>
      <c r="D21" s="24"/>
      <c r="E21" s="24"/>
    </row>
    <row r="22" spans="1:5" s="26" customFormat="1" ht="19.5" customHeight="1" thickBot="1" x14ac:dyDescent="0.3">
      <c r="A22" s="764" t="s">
        <v>42</v>
      </c>
      <c r="B22" s="765" t="s">
        <v>43</v>
      </c>
      <c r="C22" s="766">
        <f>C23</f>
        <v>730</v>
      </c>
    </row>
    <row r="23" spans="1:5" s="25" customFormat="1" ht="54" customHeight="1" thickBot="1" x14ac:dyDescent="0.3">
      <c r="A23" s="767" t="s">
        <v>44</v>
      </c>
      <c r="B23" s="781" t="s">
        <v>45</v>
      </c>
      <c r="C23" s="769">
        <v>730</v>
      </c>
    </row>
    <row r="24" spans="1:5" s="26" customFormat="1" ht="21" customHeight="1" thickBot="1" x14ac:dyDescent="0.3">
      <c r="A24" s="764" t="s">
        <v>46</v>
      </c>
      <c r="B24" s="765" t="s">
        <v>47</v>
      </c>
      <c r="C24" s="766">
        <f>C25+C26</f>
        <v>1150</v>
      </c>
    </row>
    <row r="25" spans="1:5" s="26" customFormat="1" ht="36" customHeight="1" x14ac:dyDescent="0.25">
      <c r="A25" s="782" t="s">
        <v>48</v>
      </c>
      <c r="B25" s="783" t="s">
        <v>49</v>
      </c>
      <c r="C25" s="769">
        <v>1000</v>
      </c>
    </row>
    <row r="26" spans="1:5" s="26" customFormat="1" ht="36" customHeight="1" thickBot="1" x14ac:dyDescent="0.3">
      <c r="A26" s="767" t="s">
        <v>50</v>
      </c>
      <c r="B26" s="784" t="s">
        <v>51</v>
      </c>
      <c r="C26" s="785">
        <v>150</v>
      </c>
    </row>
    <row r="27" spans="1:5" s="26" customFormat="1" ht="31.8" thickBot="1" x14ac:dyDescent="0.3">
      <c r="A27" s="786" t="s">
        <v>52</v>
      </c>
      <c r="B27" s="765" t="s">
        <v>53</v>
      </c>
      <c r="C27" s="766">
        <f>C28+C30+C29</f>
        <v>6954</v>
      </c>
    </row>
    <row r="28" spans="1:5" s="26" customFormat="1" ht="62.4" x14ac:dyDescent="0.25">
      <c r="A28" s="787" t="s">
        <v>54</v>
      </c>
      <c r="B28" s="788" t="s">
        <v>55</v>
      </c>
      <c r="C28" s="789">
        <v>4021.6</v>
      </c>
    </row>
    <row r="29" spans="1:5" s="25" customFormat="1" ht="39.6" customHeight="1" x14ac:dyDescent="0.25">
      <c r="A29" s="790" t="s">
        <v>56</v>
      </c>
      <c r="B29" s="791" t="s">
        <v>57</v>
      </c>
      <c r="C29" s="792">
        <v>32.4</v>
      </c>
    </row>
    <row r="30" spans="1:5" s="25" customFormat="1" ht="68.25" customHeight="1" thickBot="1" x14ac:dyDescent="0.3">
      <c r="A30" s="790" t="s">
        <v>58</v>
      </c>
      <c r="B30" s="791" t="s">
        <v>59</v>
      </c>
      <c r="C30" s="792">
        <v>2900</v>
      </c>
    </row>
    <row r="31" spans="1:5" s="26" customFormat="1" ht="21" customHeight="1" thickBot="1" x14ac:dyDescent="0.3">
      <c r="A31" s="764" t="s">
        <v>60</v>
      </c>
      <c r="B31" s="765" t="s">
        <v>61</v>
      </c>
      <c r="C31" s="766">
        <f>C32+C33</f>
        <v>496</v>
      </c>
    </row>
    <row r="32" spans="1:5" s="26" customFormat="1" ht="31.2" customHeight="1" thickBot="1" x14ac:dyDescent="0.3">
      <c r="A32" s="767" t="s">
        <v>62</v>
      </c>
      <c r="B32" s="781" t="s">
        <v>63</v>
      </c>
      <c r="C32" s="769">
        <v>496</v>
      </c>
    </row>
    <row r="33" spans="1:6" s="26" customFormat="1" ht="17.399999999999999" hidden="1" thickBot="1" x14ac:dyDescent="0.3">
      <c r="A33" s="793" t="s">
        <v>64</v>
      </c>
      <c r="B33" s="794" t="s">
        <v>65</v>
      </c>
      <c r="C33" s="795">
        <v>0</v>
      </c>
    </row>
    <row r="34" spans="1:6" s="27" customFormat="1" ht="17.399999999999999" thickBot="1" x14ac:dyDescent="0.3">
      <c r="A34" s="786" t="s">
        <v>66</v>
      </c>
      <c r="B34" s="765" t="s">
        <v>67</v>
      </c>
      <c r="C34" s="796">
        <f>C35+C36</f>
        <v>333.67</v>
      </c>
    </row>
    <row r="35" spans="1:6" s="26" customFormat="1" ht="82.5" customHeight="1" x14ac:dyDescent="0.25">
      <c r="A35" s="782" t="s">
        <v>68</v>
      </c>
      <c r="B35" s="783" t="s">
        <v>69</v>
      </c>
      <c r="C35" s="789">
        <v>66.069999999999993</v>
      </c>
      <c r="F35" s="19">
        <f>C35</f>
        <v>66.069999999999993</v>
      </c>
    </row>
    <row r="36" spans="1:6" s="27" customFormat="1" ht="48.6" customHeight="1" x14ac:dyDescent="0.25">
      <c r="A36" s="797" t="s">
        <v>70</v>
      </c>
      <c r="B36" s="798" t="s">
        <v>71</v>
      </c>
      <c r="C36" s="776">
        <v>267.60000000000002</v>
      </c>
      <c r="F36" s="28">
        <f>C36</f>
        <v>267.60000000000002</v>
      </c>
    </row>
    <row r="37" spans="1:6" s="27" customFormat="1" ht="18" customHeight="1" x14ac:dyDescent="0.25">
      <c r="A37" s="799" t="s">
        <v>72</v>
      </c>
      <c r="B37" s="800" t="s">
        <v>73</v>
      </c>
      <c r="C37" s="801">
        <f>C38</f>
        <v>19.725999999999999</v>
      </c>
    </row>
    <row r="38" spans="1:6" s="27" customFormat="1" ht="17.399999999999999" customHeight="1" x14ac:dyDescent="0.25">
      <c r="A38" s="797" t="s">
        <v>74</v>
      </c>
      <c r="B38" s="798" t="s">
        <v>75</v>
      </c>
      <c r="C38" s="776">
        <v>19.725999999999999</v>
      </c>
    </row>
    <row r="39" spans="1:6" s="27" customFormat="1" ht="16.95" customHeight="1" x14ac:dyDescent="0.25">
      <c r="A39" s="799" t="s">
        <v>76</v>
      </c>
      <c r="B39" s="800" t="s">
        <v>77</v>
      </c>
      <c r="C39" s="801">
        <f>C40+C41</f>
        <v>0</v>
      </c>
    </row>
    <row r="40" spans="1:6" s="27" customFormat="1" ht="17.399999999999999" customHeight="1" x14ac:dyDescent="0.25">
      <c r="A40" s="797" t="s">
        <v>377</v>
      </c>
      <c r="B40" s="798" t="s">
        <v>378</v>
      </c>
      <c r="C40" s="776">
        <v>0</v>
      </c>
    </row>
    <row r="41" spans="1:6" s="27" customFormat="1" ht="17.399999999999999" customHeight="1" thickBot="1" x14ac:dyDescent="0.3">
      <c r="A41" s="797" t="s">
        <v>78</v>
      </c>
      <c r="B41" s="798" t="s">
        <v>79</v>
      </c>
      <c r="C41" s="776">
        <v>0</v>
      </c>
    </row>
    <row r="42" spans="1:6" s="26" customFormat="1" ht="17.399999999999999" thickBot="1" x14ac:dyDescent="0.3">
      <c r="A42" s="764" t="s">
        <v>80</v>
      </c>
      <c r="B42" s="802" t="s">
        <v>81</v>
      </c>
      <c r="C42" s="766">
        <f>C43+C53</f>
        <v>87551.55</v>
      </c>
      <c r="D42" s="13"/>
    </row>
    <row r="43" spans="1:6" s="26" customFormat="1" ht="31.8" thickBot="1" x14ac:dyDescent="0.3">
      <c r="A43" s="764" t="s">
        <v>82</v>
      </c>
      <c r="B43" s="803" t="s">
        <v>83</v>
      </c>
      <c r="C43" s="796">
        <f>C44+C47+C51</f>
        <v>87496.55</v>
      </c>
      <c r="D43" s="13"/>
    </row>
    <row r="44" spans="1:6" s="26" customFormat="1" ht="31.8" thickBot="1" x14ac:dyDescent="0.3">
      <c r="A44" s="804" t="s">
        <v>386</v>
      </c>
      <c r="B44" s="805" t="s">
        <v>84</v>
      </c>
      <c r="C44" s="796">
        <f>C45+C46</f>
        <v>53350.023000000001</v>
      </c>
      <c r="D44" s="13"/>
    </row>
    <row r="45" spans="1:6" s="26" customFormat="1" ht="35.25" customHeight="1" x14ac:dyDescent="0.25">
      <c r="A45" s="806" t="s">
        <v>387</v>
      </c>
      <c r="B45" s="783" t="s">
        <v>85</v>
      </c>
      <c r="C45" s="789">
        <v>6407.1</v>
      </c>
      <c r="D45" s="13"/>
    </row>
    <row r="46" spans="1:6" s="26" customFormat="1" ht="36.6" customHeight="1" thickBot="1" x14ac:dyDescent="0.3">
      <c r="A46" s="807" t="s">
        <v>388</v>
      </c>
      <c r="B46" s="798" t="s">
        <v>86</v>
      </c>
      <c r="C46" s="776">
        <v>46942.923000000003</v>
      </c>
      <c r="D46" s="13"/>
    </row>
    <row r="47" spans="1:6" s="26" customFormat="1" ht="31.8" thickBot="1" x14ac:dyDescent="0.3">
      <c r="A47" s="804" t="s">
        <v>379</v>
      </c>
      <c r="B47" s="805" t="s">
        <v>87</v>
      </c>
      <c r="C47" s="796">
        <f>C48+C49+C50</f>
        <v>553.79600000000005</v>
      </c>
      <c r="D47" s="13"/>
    </row>
    <row r="48" spans="1:6" s="26" customFormat="1" ht="30" customHeight="1" x14ac:dyDescent="0.25">
      <c r="A48" s="808" t="s">
        <v>390</v>
      </c>
      <c r="B48" s="798" t="s">
        <v>389</v>
      </c>
      <c r="C48" s="809">
        <v>1.996</v>
      </c>
      <c r="D48" s="13"/>
    </row>
    <row r="49" spans="1:6" s="26" customFormat="1" ht="31.2" x14ac:dyDescent="0.25">
      <c r="A49" s="806" t="s">
        <v>380</v>
      </c>
      <c r="B49" s="783" t="s">
        <v>88</v>
      </c>
      <c r="C49" s="789">
        <v>116.3</v>
      </c>
      <c r="D49" s="13"/>
    </row>
    <row r="50" spans="1:6" s="26" customFormat="1" ht="33" customHeight="1" thickBot="1" x14ac:dyDescent="0.3">
      <c r="A50" s="810" t="s">
        <v>381</v>
      </c>
      <c r="B50" s="784" t="s">
        <v>89</v>
      </c>
      <c r="C50" s="785">
        <v>435.5</v>
      </c>
      <c r="D50" s="13"/>
    </row>
    <row r="51" spans="1:6" s="26" customFormat="1" ht="19.5" customHeight="1" thickBot="1" x14ac:dyDescent="0.3">
      <c r="A51" s="804" t="s">
        <v>382</v>
      </c>
      <c r="B51" s="811" t="s">
        <v>90</v>
      </c>
      <c r="C51" s="796">
        <f>C52</f>
        <v>33592.731</v>
      </c>
      <c r="D51" s="29" t="s">
        <v>91</v>
      </c>
      <c r="E51" s="29" t="s">
        <v>92</v>
      </c>
      <c r="F51" s="30"/>
    </row>
    <row r="52" spans="1:6" s="26" customFormat="1" ht="30.6" customHeight="1" thickBot="1" x14ac:dyDescent="0.3">
      <c r="A52" s="812" t="s">
        <v>383</v>
      </c>
      <c r="B52" s="813" t="s">
        <v>93</v>
      </c>
      <c r="C52" s="769">
        <v>33592.731</v>
      </c>
      <c r="D52" s="29">
        <f>43.3+1313.8+4412.8+88.8</f>
        <v>5858.7</v>
      </c>
      <c r="E52" s="29">
        <f>393+30</f>
        <v>423</v>
      </c>
      <c r="F52" s="30">
        <f>D52+E52</f>
        <v>6281.7</v>
      </c>
    </row>
    <row r="53" spans="1:6" s="26" customFormat="1" ht="18.600000000000001" customHeight="1" thickBot="1" x14ac:dyDescent="0.3">
      <c r="A53" s="764" t="s">
        <v>94</v>
      </c>
      <c r="B53" s="803" t="s">
        <v>95</v>
      </c>
      <c r="C53" s="796">
        <f>C54+C60+C57+C63</f>
        <v>55</v>
      </c>
    </row>
    <row r="54" spans="1:6" s="26" customFormat="1" ht="37.200000000000003" customHeight="1" thickBot="1" x14ac:dyDescent="0.3">
      <c r="A54" s="764" t="s">
        <v>96</v>
      </c>
      <c r="B54" s="811" t="s">
        <v>97</v>
      </c>
      <c r="C54" s="796">
        <f>C55</f>
        <v>55</v>
      </c>
    </row>
    <row r="55" spans="1:6" s="26" customFormat="1" ht="18.600000000000001" customHeight="1" thickBot="1" x14ac:dyDescent="0.3">
      <c r="A55" s="812" t="s">
        <v>384</v>
      </c>
      <c r="B55" s="813" t="s">
        <v>385</v>
      </c>
      <c r="C55" s="769">
        <v>55</v>
      </c>
    </row>
    <row r="56" spans="1:6" ht="18.600000000000001" thickBot="1" x14ac:dyDescent="0.3">
      <c r="A56" s="1055" t="s">
        <v>98</v>
      </c>
      <c r="B56" s="1056"/>
      <c r="C56" s="814">
        <f>C11+C42</f>
        <v>130036.861</v>
      </c>
      <c r="F56" s="19">
        <f>C56</f>
        <v>130036.861</v>
      </c>
    </row>
    <row r="57" spans="1:6" x14ac:dyDescent="0.3">
      <c r="B57" s="815"/>
    </row>
    <row r="58" spans="1:6" x14ac:dyDescent="0.3">
      <c r="B58" s="815"/>
    </row>
    <row r="59" spans="1:6" x14ac:dyDescent="0.3">
      <c r="B59" s="815"/>
    </row>
    <row r="60" spans="1:6" x14ac:dyDescent="0.3">
      <c r="B60" s="815"/>
    </row>
    <row r="61" spans="1:6" x14ac:dyDescent="0.3">
      <c r="B61" s="815"/>
    </row>
    <row r="62" spans="1:6" x14ac:dyDescent="0.3">
      <c r="B62" s="815"/>
    </row>
    <row r="63" spans="1:6" x14ac:dyDescent="0.3">
      <c r="B63" s="815"/>
    </row>
    <row r="64" spans="1:6" x14ac:dyDescent="0.3">
      <c r="B64" s="815"/>
    </row>
    <row r="65" spans="2:10" x14ac:dyDescent="0.3">
      <c r="B65" s="815"/>
    </row>
    <row r="66" spans="2:10" x14ac:dyDescent="0.3">
      <c r="B66" s="815"/>
    </row>
    <row r="67" spans="2:10" x14ac:dyDescent="0.3">
      <c r="B67" s="815"/>
    </row>
    <row r="68" spans="2:10" x14ac:dyDescent="0.3">
      <c r="B68" s="815"/>
    </row>
    <row r="69" spans="2:10" x14ac:dyDescent="0.3">
      <c r="B69" s="815"/>
    </row>
    <row r="70" spans="2:10" x14ac:dyDescent="0.3">
      <c r="B70" s="815"/>
    </row>
    <row r="71" spans="2:10" x14ac:dyDescent="0.3">
      <c r="B71" s="815"/>
    </row>
    <row r="72" spans="2:10" x14ac:dyDescent="0.3">
      <c r="B72" s="815"/>
    </row>
    <row r="73" spans="2:10" x14ac:dyDescent="0.3">
      <c r="B73" s="815"/>
    </row>
    <row r="74" spans="2:10" x14ac:dyDescent="0.3">
      <c r="B74" s="815"/>
    </row>
    <row r="75" spans="2:10" x14ac:dyDescent="0.3">
      <c r="B75" s="815"/>
    </row>
    <row r="76" spans="2:10" x14ac:dyDescent="0.3">
      <c r="B76" s="815"/>
      <c r="J76" s="31">
        <f>J77+J95</f>
        <v>0</v>
      </c>
    </row>
    <row r="77" spans="2:10" x14ac:dyDescent="0.3">
      <c r="B77" s="815"/>
      <c r="J77" s="31">
        <f>J78+J85</f>
        <v>0</v>
      </c>
    </row>
    <row r="78" spans="2:10" x14ac:dyDescent="0.3">
      <c r="B78" s="815"/>
    </row>
    <row r="79" spans="2:10" x14ac:dyDescent="0.3">
      <c r="B79" s="815"/>
    </row>
    <row r="80" spans="2:10" x14ac:dyDescent="0.3">
      <c r="B80" s="815"/>
    </row>
    <row r="81" spans="1:14" s="12" customFormat="1" x14ac:dyDescent="0.3">
      <c r="A81" s="752"/>
      <c r="B81" s="815"/>
      <c r="C81" s="753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1:14" s="12" customFormat="1" x14ac:dyDescent="0.3">
      <c r="A82" s="752"/>
      <c r="B82" s="815"/>
      <c r="C82" s="753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1:14" s="12" customFormat="1" x14ac:dyDescent="0.3">
      <c r="A83" s="752"/>
      <c r="B83" s="815"/>
      <c r="C83" s="753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1:14" s="12" customFormat="1" x14ac:dyDescent="0.3">
      <c r="A84" s="752"/>
      <c r="B84" s="815"/>
      <c r="C84" s="753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1:14" s="12" customFormat="1" x14ac:dyDescent="0.3">
      <c r="A85" s="752"/>
      <c r="B85" s="815"/>
      <c r="C85" s="753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1:14" s="12" customFormat="1" x14ac:dyDescent="0.3">
      <c r="A86" s="752"/>
      <c r="B86" s="815"/>
      <c r="C86" s="753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1:14" s="12" customFormat="1" x14ac:dyDescent="0.3">
      <c r="A87" s="752"/>
      <c r="B87" s="815"/>
      <c r="C87" s="753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</row>
    <row r="88" spans="1:14" s="12" customFormat="1" x14ac:dyDescent="0.3">
      <c r="A88" s="752"/>
      <c r="B88" s="815"/>
      <c r="C88" s="753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1:14" s="12" customFormat="1" x14ac:dyDescent="0.3">
      <c r="A89" s="752"/>
      <c r="B89" s="815"/>
      <c r="C89" s="753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1:14" s="12" customFormat="1" x14ac:dyDescent="0.3">
      <c r="A90" s="752"/>
      <c r="B90" s="815"/>
      <c r="C90" s="753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1:14" s="12" customFormat="1" x14ac:dyDescent="0.3">
      <c r="A91" s="752"/>
      <c r="B91" s="815"/>
      <c r="C91" s="753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1:14" s="12" customFormat="1" x14ac:dyDescent="0.3">
      <c r="A92" s="752"/>
      <c r="B92" s="815"/>
      <c r="C92" s="753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1:14" s="12" customFormat="1" x14ac:dyDescent="0.3">
      <c r="A93" s="752"/>
      <c r="B93" s="815"/>
      <c r="C93" s="753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1:14" s="12" customFormat="1" x14ac:dyDescent="0.3">
      <c r="A94" s="752"/>
      <c r="B94" s="815"/>
      <c r="C94" s="753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1:14" s="12" customFormat="1" x14ac:dyDescent="0.3">
      <c r="A95" s="752"/>
      <c r="B95" s="815"/>
      <c r="C95" s="753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1:14" s="12" customFormat="1" x14ac:dyDescent="0.3">
      <c r="A96" s="752"/>
      <c r="B96" s="815"/>
      <c r="C96" s="753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1:14" s="12" customFormat="1" x14ac:dyDescent="0.3">
      <c r="A97" s="752"/>
      <c r="B97" s="815"/>
      <c r="C97" s="753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</row>
    <row r="98" spans="1:14" s="12" customFormat="1" x14ac:dyDescent="0.3">
      <c r="A98" s="752"/>
      <c r="B98" s="815"/>
      <c r="C98" s="753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1:14" s="12" customFormat="1" x14ac:dyDescent="0.3">
      <c r="A99" s="752"/>
      <c r="B99" s="815"/>
      <c r="C99" s="753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1:14" s="12" customFormat="1" x14ac:dyDescent="0.3">
      <c r="A100" s="752"/>
      <c r="B100" s="815"/>
      <c r="C100" s="753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1:14" s="12" customFormat="1" x14ac:dyDescent="0.3">
      <c r="A101" s="752"/>
      <c r="B101" s="815"/>
      <c r="C101" s="753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1:14" s="12" customFormat="1" x14ac:dyDescent="0.3">
      <c r="A102" s="752"/>
      <c r="B102" s="815"/>
      <c r="C102" s="753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1:14" s="12" customFormat="1" x14ac:dyDescent="0.3">
      <c r="A103" s="752"/>
      <c r="B103" s="815"/>
      <c r="C103" s="753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1:14" s="12" customFormat="1" x14ac:dyDescent="0.3">
      <c r="A104" s="752"/>
      <c r="B104" s="815"/>
      <c r="C104" s="753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1:14" s="12" customFormat="1" x14ac:dyDescent="0.3">
      <c r="A105" s="752"/>
      <c r="B105" s="815"/>
      <c r="C105" s="753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1:14" s="12" customFormat="1" x14ac:dyDescent="0.3">
      <c r="A106" s="752"/>
      <c r="B106" s="815"/>
      <c r="C106" s="753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1:14" s="12" customFormat="1" x14ac:dyDescent="0.3">
      <c r="A107" s="752"/>
      <c r="B107" s="815"/>
      <c r="C107" s="753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1:14" s="12" customFormat="1" x14ac:dyDescent="0.3">
      <c r="A108" s="752"/>
      <c r="B108" s="815"/>
      <c r="C108" s="753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1:14" s="12" customFormat="1" x14ac:dyDescent="0.3">
      <c r="A109" s="752"/>
      <c r="B109" s="815"/>
      <c r="C109" s="753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1:14" s="12" customFormat="1" x14ac:dyDescent="0.3">
      <c r="A110" s="752"/>
      <c r="B110" s="815"/>
      <c r="C110" s="753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1:14" s="12" customFormat="1" x14ac:dyDescent="0.3">
      <c r="A111" s="752"/>
      <c r="B111" s="815"/>
      <c r="C111" s="753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1:14" s="12" customFormat="1" x14ac:dyDescent="0.3">
      <c r="A112" s="752"/>
      <c r="B112" s="815"/>
      <c r="C112" s="753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1:14" s="12" customFormat="1" x14ac:dyDescent="0.3">
      <c r="A113" s="752"/>
      <c r="B113" s="815"/>
      <c r="C113" s="753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1:14" s="12" customFormat="1" x14ac:dyDescent="0.3">
      <c r="A114" s="752"/>
      <c r="B114" s="815"/>
      <c r="C114" s="753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1:14" s="12" customFormat="1" x14ac:dyDescent="0.3">
      <c r="A115" s="752"/>
      <c r="B115" s="815"/>
      <c r="C115" s="753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1:14" s="12" customFormat="1" x14ac:dyDescent="0.3">
      <c r="A116" s="752"/>
      <c r="B116" s="815"/>
      <c r="C116" s="753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1:14" s="12" customFormat="1" x14ac:dyDescent="0.3">
      <c r="A117" s="752"/>
      <c r="B117" s="815"/>
      <c r="C117" s="753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1:14" s="12" customFormat="1" x14ac:dyDescent="0.3">
      <c r="A118" s="752"/>
      <c r="B118" s="815"/>
      <c r="C118" s="753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1:14" s="12" customFormat="1" x14ac:dyDescent="0.3">
      <c r="A119" s="752"/>
      <c r="B119" s="815"/>
      <c r="C119" s="753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1:14" s="12" customFormat="1" x14ac:dyDescent="0.3">
      <c r="A120" s="752"/>
      <c r="B120" s="815"/>
      <c r="C120" s="753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1:14" s="12" customFormat="1" x14ac:dyDescent="0.3">
      <c r="A121" s="752"/>
      <c r="B121" s="815"/>
      <c r="C121" s="753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1:14" s="12" customFormat="1" x14ac:dyDescent="0.3">
      <c r="A122" s="752"/>
      <c r="B122" s="815"/>
      <c r="C122" s="753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</row>
    <row r="123" spans="1:14" s="12" customFormat="1" x14ac:dyDescent="0.3">
      <c r="A123" s="752"/>
      <c r="B123" s="815"/>
      <c r="C123" s="753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1:14" s="12" customFormat="1" x14ac:dyDescent="0.3">
      <c r="A124" s="752"/>
      <c r="B124" s="815"/>
      <c r="C124" s="753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</row>
    <row r="125" spans="1:14" s="12" customFormat="1" x14ac:dyDescent="0.3">
      <c r="A125" s="752"/>
      <c r="B125" s="815"/>
      <c r="C125" s="753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1:14" s="12" customFormat="1" x14ac:dyDescent="0.3">
      <c r="A126" s="752"/>
      <c r="B126" s="815"/>
      <c r="C126" s="753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1:14" s="12" customFormat="1" x14ac:dyDescent="0.3">
      <c r="A127" s="752"/>
      <c r="B127" s="815"/>
      <c r="C127" s="753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1:14" s="12" customFormat="1" x14ac:dyDescent="0.3">
      <c r="A128" s="752"/>
      <c r="B128" s="815"/>
      <c r="C128" s="753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1:14" s="12" customFormat="1" x14ac:dyDescent="0.3">
      <c r="A129" s="752"/>
      <c r="B129" s="815"/>
      <c r="C129" s="753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1:14" s="12" customFormat="1" x14ac:dyDescent="0.3">
      <c r="A130" s="752"/>
      <c r="B130" s="815"/>
      <c r="C130" s="753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</row>
    <row r="131" spans="1:14" s="12" customFormat="1" x14ac:dyDescent="0.3">
      <c r="A131" s="752"/>
      <c r="B131" s="815"/>
      <c r="C131" s="753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1:14" s="12" customFormat="1" x14ac:dyDescent="0.3">
      <c r="A132" s="752"/>
      <c r="B132" s="815"/>
      <c r="C132" s="753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</row>
    <row r="133" spans="1:14" s="12" customFormat="1" x14ac:dyDescent="0.3">
      <c r="A133" s="752"/>
      <c r="B133" s="815"/>
      <c r="C133" s="753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</row>
    <row r="134" spans="1:14" s="12" customFormat="1" x14ac:dyDescent="0.3">
      <c r="A134" s="752"/>
      <c r="B134" s="815"/>
      <c r="C134" s="753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</row>
    <row r="135" spans="1:14" s="12" customFormat="1" x14ac:dyDescent="0.3">
      <c r="A135" s="752"/>
      <c r="B135" s="815"/>
      <c r="C135" s="753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1:14" s="12" customFormat="1" x14ac:dyDescent="0.3">
      <c r="A136" s="752"/>
      <c r="B136" s="815"/>
      <c r="C136" s="753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</row>
    <row r="137" spans="1:14" s="12" customFormat="1" x14ac:dyDescent="0.3">
      <c r="A137" s="752"/>
      <c r="B137" s="815"/>
      <c r="C137" s="753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1:14" s="12" customFormat="1" x14ac:dyDescent="0.3">
      <c r="A138" s="752"/>
      <c r="B138" s="815"/>
      <c r="C138" s="753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</row>
    <row r="139" spans="1:14" s="12" customFormat="1" x14ac:dyDescent="0.3">
      <c r="A139" s="752"/>
      <c r="B139" s="815"/>
      <c r="C139" s="753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</row>
    <row r="140" spans="1:14" s="12" customFormat="1" x14ac:dyDescent="0.3">
      <c r="A140" s="752"/>
      <c r="B140" s="815"/>
      <c r="C140" s="753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</row>
    <row r="141" spans="1:14" s="12" customFormat="1" x14ac:dyDescent="0.3">
      <c r="A141" s="752"/>
      <c r="B141" s="815"/>
      <c r="C141" s="753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</row>
    <row r="142" spans="1:14" s="12" customFormat="1" x14ac:dyDescent="0.3">
      <c r="A142" s="752"/>
      <c r="B142" s="815"/>
      <c r="C142" s="753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</row>
    <row r="143" spans="1:14" s="12" customFormat="1" x14ac:dyDescent="0.3">
      <c r="A143" s="752"/>
      <c r="B143" s="815"/>
      <c r="C143" s="753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1:14" s="12" customFormat="1" x14ac:dyDescent="0.3">
      <c r="A144" s="752"/>
      <c r="B144" s="815"/>
      <c r="C144" s="753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</row>
    <row r="145" spans="1:14" s="12" customFormat="1" x14ac:dyDescent="0.3">
      <c r="A145" s="752"/>
      <c r="B145" s="815"/>
      <c r="C145" s="753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</row>
    <row r="146" spans="1:14" s="12" customFormat="1" x14ac:dyDescent="0.3">
      <c r="A146" s="752"/>
      <c r="B146" s="815"/>
      <c r="C146" s="753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</row>
    <row r="147" spans="1:14" s="12" customFormat="1" x14ac:dyDescent="0.3">
      <c r="A147" s="752"/>
      <c r="B147" s="815"/>
      <c r="C147" s="753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</row>
    <row r="148" spans="1:14" s="12" customFormat="1" x14ac:dyDescent="0.3">
      <c r="A148" s="752"/>
      <c r="B148" s="815"/>
      <c r="C148" s="753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</row>
    <row r="149" spans="1:14" s="12" customFormat="1" x14ac:dyDescent="0.3">
      <c r="A149" s="752"/>
      <c r="B149" s="815"/>
      <c r="C149" s="753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</row>
    <row r="150" spans="1:14" s="12" customFormat="1" x14ac:dyDescent="0.3">
      <c r="A150" s="752"/>
      <c r="B150" s="815"/>
      <c r="C150" s="753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</row>
    <row r="151" spans="1:14" s="12" customFormat="1" x14ac:dyDescent="0.3">
      <c r="A151" s="752"/>
      <c r="B151" s="815"/>
      <c r="C151" s="753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</row>
    <row r="152" spans="1:14" s="12" customFormat="1" x14ac:dyDescent="0.3">
      <c r="A152" s="752"/>
      <c r="B152" s="815"/>
      <c r="C152" s="753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</row>
    <row r="153" spans="1:14" s="12" customFormat="1" x14ac:dyDescent="0.3">
      <c r="A153" s="752"/>
      <c r="B153" s="815"/>
      <c r="C153" s="753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</row>
    <row r="154" spans="1:14" s="12" customFormat="1" x14ac:dyDescent="0.3">
      <c r="A154" s="752"/>
      <c r="B154" s="815"/>
      <c r="C154" s="753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</row>
    <row r="155" spans="1:14" s="12" customFormat="1" x14ac:dyDescent="0.3">
      <c r="A155" s="752"/>
      <c r="B155" s="815"/>
      <c r="C155" s="753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</row>
    <row r="156" spans="1:14" s="12" customFormat="1" x14ac:dyDescent="0.3">
      <c r="A156" s="752"/>
      <c r="B156" s="815"/>
      <c r="C156" s="753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</row>
    <row r="157" spans="1:14" s="12" customFormat="1" x14ac:dyDescent="0.3">
      <c r="A157" s="752"/>
      <c r="B157" s="815"/>
      <c r="C157" s="753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</row>
    <row r="158" spans="1:14" s="12" customFormat="1" x14ac:dyDescent="0.3">
      <c r="A158" s="752"/>
      <c r="B158" s="815"/>
      <c r="C158" s="753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</row>
    <row r="159" spans="1:14" s="12" customFormat="1" x14ac:dyDescent="0.3">
      <c r="A159" s="752"/>
      <c r="B159" s="815"/>
      <c r="C159" s="753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</row>
    <row r="160" spans="1:14" s="12" customFormat="1" x14ac:dyDescent="0.3">
      <c r="A160" s="752"/>
      <c r="B160" s="815"/>
      <c r="C160" s="753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</row>
    <row r="161" spans="1:14" s="12" customFormat="1" x14ac:dyDescent="0.3">
      <c r="A161" s="752"/>
      <c r="B161" s="815"/>
      <c r="C161" s="753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</row>
    <row r="162" spans="1:14" s="12" customFormat="1" x14ac:dyDescent="0.3">
      <c r="A162" s="752"/>
      <c r="B162" s="815"/>
      <c r="C162" s="753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</row>
    <row r="163" spans="1:14" s="12" customFormat="1" x14ac:dyDescent="0.3">
      <c r="A163" s="752"/>
      <c r="B163" s="815"/>
      <c r="C163" s="753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</row>
    <row r="164" spans="1:14" s="12" customFormat="1" x14ac:dyDescent="0.3">
      <c r="A164" s="752"/>
      <c r="B164" s="815"/>
      <c r="C164" s="753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</row>
    <row r="165" spans="1:14" s="12" customFormat="1" x14ac:dyDescent="0.3">
      <c r="A165" s="752"/>
      <c r="B165" s="815"/>
      <c r="C165" s="753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</row>
    <row r="166" spans="1:14" s="12" customFormat="1" x14ac:dyDescent="0.3">
      <c r="A166" s="752"/>
      <c r="B166" s="815"/>
      <c r="C166" s="753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</row>
    <row r="167" spans="1:14" s="12" customFormat="1" x14ac:dyDescent="0.3">
      <c r="A167" s="752"/>
      <c r="B167" s="815"/>
      <c r="C167" s="753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</row>
    <row r="168" spans="1:14" s="12" customFormat="1" x14ac:dyDescent="0.3">
      <c r="A168" s="752"/>
      <c r="B168" s="815"/>
      <c r="C168" s="753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</row>
    <row r="169" spans="1:14" s="12" customFormat="1" x14ac:dyDescent="0.3">
      <c r="A169" s="752"/>
      <c r="B169" s="815"/>
      <c r="C169" s="753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</row>
    <row r="170" spans="1:14" s="12" customFormat="1" x14ac:dyDescent="0.3">
      <c r="A170" s="752"/>
      <c r="B170" s="815"/>
      <c r="C170" s="753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</row>
    <row r="171" spans="1:14" s="12" customFormat="1" x14ac:dyDescent="0.3">
      <c r="A171" s="752"/>
      <c r="B171" s="815"/>
      <c r="C171" s="753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</row>
    <row r="172" spans="1:14" s="12" customFormat="1" x14ac:dyDescent="0.3">
      <c r="A172" s="752"/>
      <c r="B172" s="815"/>
      <c r="C172" s="753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</row>
    <row r="173" spans="1:14" s="12" customFormat="1" x14ac:dyDescent="0.3">
      <c r="A173" s="752"/>
      <c r="B173" s="815"/>
      <c r="C173" s="753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</row>
    <row r="174" spans="1:14" s="12" customFormat="1" x14ac:dyDescent="0.3">
      <c r="A174" s="752"/>
      <c r="B174" s="815"/>
      <c r="C174" s="753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</row>
    <row r="175" spans="1:14" s="12" customFormat="1" x14ac:dyDescent="0.3">
      <c r="A175" s="752"/>
      <c r="B175" s="815"/>
      <c r="C175" s="753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</row>
    <row r="176" spans="1:14" s="12" customFormat="1" x14ac:dyDescent="0.3">
      <c r="A176" s="752"/>
      <c r="B176" s="815"/>
      <c r="C176" s="753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</row>
    <row r="177" spans="1:14" s="12" customFormat="1" x14ac:dyDescent="0.3">
      <c r="A177" s="752"/>
      <c r="B177" s="815"/>
      <c r="C177" s="753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</row>
    <row r="178" spans="1:14" s="12" customFormat="1" x14ac:dyDescent="0.3">
      <c r="A178" s="752"/>
      <c r="B178" s="815"/>
      <c r="C178" s="753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</row>
    <row r="179" spans="1:14" s="12" customFormat="1" x14ac:dyDescent="0.3">
      <c r="A179" s="752"/>
      <c r="B179" s="815"/>
      <c r="C179" s="753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</row>
    <row r="180" spans="1:14" s="12" customFormat="1" x14ac:dyDescent="0.3">
      <c r="A180" s="752"/>
      <c r="B180" s="815"/>
      <c r="C180" s="753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</row>
    <row r="181" spans="1:14" s="12" customFormat="1" x14ac:dyDescent="0.3">
      <c r="A181" s="752"/>
      <c r="B181" s="815"/>
      <c r="C181" s="753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</row>
    <row r="182" spans="1:14" s="12" customFormat="1" x14ac:dyDescent="0.3">
      <c r="A182" s="752"/>
      <c r="B182" s="815"/>
      <c r="C182" s="753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</row>
    <row r="183" spans="1:14" s="12" customFormat="1" x14ac:dyDescent="0.3">
      <c r="A183" s="752"/>
      <c r="B183" s="815"/>
      <c r="C183" s="753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</row>
    <row r="184" spans="1:14" s="12" customFormat="1" x14ac:dyDescent="0.3">
      <c r="A184" s="752"/>
      <c r="B184" s="815"/>
      <c r="C184" s="753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</row>
    <row r="185" spans="1:14" s="12" customFormat="1" x14ac:dyDescent="0.3">
      <c r="A185" s="752"/>
      <c r="B185" s="815"/>
      <c r="C185" s="753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</row>
    <row r="186" spans="1:14" s="12" customFormat="1" x14ac:dyDescent="0.3">
      <c r="A186" s="752"/>
      <c r="B186" s="815"/>
      <c r="C186" s="753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</row>
    <row r="187" spans="1:14" s="12" customFormat="1" x14ac:dyDescent="0.3">
      <c r="A187" s="752"/>
      <c r="B187" s="815"/>
      <c r="C187" s="753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</row>
    <row r="188" spans="1:14" s="12" customFormat="1" x14ac:dyDescent="0.3">
      <c r="A188" s="752"/>
      <c r="B188" s="815"/>
      <c r="C188" s="753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</row>
    <row r="189" spans="1:14" s="12" customFormat="1" x14ac:dyDescent="0.3">
      <c r="A189" s="752"/>
      <c r="B189" s="815"/>
      <c r="C189" s="753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</row>
    <row r="190" spans="1:14" s="12" customFormat="1" x14ac:dyDescent="0.3">
      <c r="A190" s="752"/>
      <c r="B190" s="815"/>
      <c r="C190" s="753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</row>
    <row r="191" spans="1:14" s="12" customFormat="1" x14ac:dyDescent="0.3">
      <c r="A191" s="752"/>
      <c r="B191" s="815"/>
      <c r="C191" s="753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</row>
    <row r="192" spans="1:14" s="12" customFormat="1" x14ac:dyDescent="0.3">
      <c r="A192" s="752"/>
      <c r="B192" s="815"/>
      <c r="C192" s="753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</row>
    <row r="193" spans="1:14" s="12" customFormat="1" x14ac:dyDescent="0.3">
      <c r="A193" s="752"/>
      <c r="B193" s="815"/>
      <c r="C193" s="753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</row>
    <row r="194" spans="1:14" s="12" customFormat="1" x14ac:dyDescent="0.3">
      <c r="A194" s="752"/>
      <c r="B194" s="815"/>
      <c r="C194" s="753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</row>
    <row r="195" spans="1:14" s="12" customFormat="1" x14ac:dyDescent="0.3">
      <c r="A195" s="752"/>
      <c r="B195" s="815"/>
      <c r="C195" s="753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</row>
    <row r="196" spans="1:14" s="12" customFormat="1" x14ac:dyDescent="0.3">
      <c r="A196" s="752"/>
      <c r="B196" s="815"/>
      <c r="C196" s="753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</row>
    <row r="197" spans="1:14" s="12" customFormat="1" x14ac:dyDescent="0.3">
      <c r="A197" s="752"/>
      <c r="B197" s="815"/>
      <c r="C197" s="753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</row>
    <row r="198" spans="1:14" s="12" customFormat="1" x14ac:dyDescent="0.3">
      <c r="A198" s="752"/>
      <c r="B198" s="815"/>
      <c r="C198" s="753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</row>
    <row r="199" spans="1:14" s="12" customFormat="1" x14ac:dyDescent="0.3">
      <c r="A199" s="752"/>
      <c r="B199" s="815"/>
      <c r="C199" s="753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</row>
    <row r="200" spans="1:14" s="12" customFormat="1" x14ac:dyDescent="0.3">
      <c r="A200" s="752"/>
      <c r="B200" s="815"/>
      <c r="C200" s="753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</row>
    <row r="201" spans="1:14" s="12" customFormat="1" x14ac:dyDescent="0.3">
      <c r="A201" s="752"/>
      <c r="B201" s="815"/>
      <c r="C201" s="753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</row>
    <row r="202" spans="1:14" s="12" customFormat="1" x14ac:dyDescent="0.3">
      <c r="A202" s="752"/>
      <c r="B202" s="815"/>
      <c r="C202" s="753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</row>
    <row r="203" spans="1:14" s="12" customFormat="1" x14ac:dyDescent="0.3">
      <c r="A203" s="752"/>
      <c r="B203" s="815"/>
      <c r="C203" s="753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</row>
    <row r="204" spans="1:14" s="12" customFormat="1" x14ac:dyDescent="0.3">
      <c r="A204" s="752"/>
      <c r="B204" s="815"/>
      <c r="C204" s="753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</row>
    <row r="205" spans="1:14" s="12" customFormat="1" x14ac:dyDescent="0.3">
      <c r="A205" s="752"/>
      <c r="B205" s="815"/>
      <c r="C205" s="753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</row>
    <row r="206" spans="1:14" s="12" customFormat="1" x14ac:dyDescent="0.3">
      <c r="A206" s="752"/>
      <c r="B206" s="815"/>
      <c r="C206" s="753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</row>
    <row r="207" spans="1:14" s="12" customFormat="1" x14ac:dyDescent="0.3">
      <c r="A207" s="752"/>
      <c r="B207" s="815"/>
      <c r="C207" s="753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</row>
    <row r="208" spans="1:14" s="12" customFormat="1" x14ac:dyDescent="0.3">
      <c r="A208" s="752"/>
      <c r="B208" s="815"/>
      <c r="C208" s="753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</row>
    <row r="209" spans="2:11" x14ac:dyDescent="0.3">
      <c r="B209" s="815"/>
      <c r="K209" s="32"/>
    </row>
    <row r="210" spans="2:11" x14ac:dyDescent="0.3">
      <c r="B210" s="815"/>
    </row>
    <row r="211" spans="2:11" x14ac:dyDescent="0.3">
      <c r="B211" s="815"/>
    </row>
    <row r="212" spans="2:11" x14ac:dyDescent="0.3">
      <c r="B212" s="815"/>
    </row>
    <row r="213" spans="2:11" x14ac:dyDescent="0.3">
      <c r="B213" s="815"/>
    </row>
    <row r="214" spans="2:11" x14ac:dyDescent="0.3">
      <c r="B214" s="815"/>
    </row>
    <row r="215" spans="2:11" x14ac:dyDescent="0.3">
      <c r="B215" s="815"/>
    </row>
    <row r="216" spans="2:11" x14ac:dyDescent="0.3">
      <c r="B216" s="815"/>
    </row>
    <row r="217" spans="2:11" x14ac:dyDescent="0.3">
      <c r="B217" s="815"/>
    </row>
    <row r="218" spans="2:11" x14ac:dyDescent="0.3">
      <c r="B218" s="815"/>
    </row>
    <row r="219" spans="2:11" x14ac:dyDescent="0.3">
      <c r="B219" s="815"/>
    </row>
    <row r="220" spans="2:11" x14ac:dyDescent="0.3">
      <c r="B220" s="815"/>
    </row>
    <row r="221" spans="2:11" x14ac:dyDescent="0.3">
      <c r="B221" s="815"/>
    </row>
    <row r="222" spans="2:11" x14ac:dyDescent="0.3">
      <c r="B222" s="815"/>
    </row>
    <row r="223" spans="2:11" x14ac:dyDescent="0.3">
      <c r="B223" s="815"/>
    </row>
    <row r="224" spans="2:11" x14ac:dyDescent="0.3">
      <c r="B224" s="815"/>
    </row>
    <row r="225" spans="1:14" s="12" customFormat="1" x14ac:dyDescent="0.3">
      <c r="A225" s="752"/>
      <c r="B225" s="815"/>
      <c r="C225" s="753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</row>
    <row r="226" spans="1:14" s="12" customFormat="1" x14ac:dyDescent="0.3">
      <c r="A226" s="752"/>
      <c r="B226" s="815"/>
      <c r="C226" s="753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</row>
    <row r="227" spans="1:14" s="12" customFormat="1" x14ac:dyDescent="0.3">
      <c r="A227" s="752"/>
      <c r="B227" s="815"/>
      <c r="C227" s="753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</row>
    <row r="228" spans="1:14" s="12" customFormat="1" x14ac:dyDescent="0.3">
      <c r="A228" s="752"/>
      <c r="B228" s="815"/>
      <c r="C228" s="753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</row>
    <row r="229" spans="1:14" s="12" customFormat="1" x14ac:dyDescent="0.3">
      <c r="A229" s="752"/>
      <c r="B229" s="815"/>
      <c r="C229" s="753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</row>
    <row r="230" spans="1:14" s="12" customFormat="1" x14ac:dyDescent="0.3">
      <c r="A230" s="752"/>
      <c r="B230" s="815"/>
      <c r="C230" s="753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</row>
    <row r="231" spans="1:14" s="12" customFormat="1" x14ac:dyDescent="0.3">
      <c r="A231" s="752"/>
      <c r="B231" s="815"/>
      <c r="C231" s="753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</row>
    <row r="232" spans="1:14" s="12" customFormat="1" x14ac:dyDescent="0.3">
      <c r="A232" s="752"/>
      <c r="B232" s="815"/>
      <c r="C232" s="753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</row>
    <row r="233" spans="1:14" s="12" customFormat="1" x14ac:dyDescent="0.3">
      <c r="A233" s="752"/>
      <c r="B233" s="815"/>
      <c r="C233" s="753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</row>
    <row r="234" spans="1:14" s="12" customFormat="1" x14ac:dyDescent="0.3">
      <c r="A234" s="752"/>
      <c r="B234" s="815"/>
      <c r="C234" s="753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</row>
    <row r="235" spans="1:14" s="12" customFormat="1" x14ac:dyDescent="0.3">
      <c r="A235" s="752"/>
      <c r="B235" s="815"/>
      <c r="C235" s="753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</row>
    <row r="236" spans="1:14" s="12" customFormat="1" x14ac:dyDescent="0.3">
      <c r="A236" s="752"/>
      <c r="B236" s="815"/>
      <c r="C236" s="753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</row>
    <row r="237" spans="1:14" s="12" customFormat="1" x14ac:dyDescent="0.3">
      <c r="A237" s="752"/>
      <c r="B237" s="815"/>
      <c r="C237" s="753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</row>
    <row r="238" spans="1:14" s="12" customFormat="1" x14ac:dyDescent="0.3">
      <c r="A238" s="752"/>
      <c r="B238" s="815"/>
      <c r="C238" s="753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</row>
    <row r="239" spans="1:14" s="12" customFormat="1" x14ac:dyDescent="0.3">
      <c r="A239" s="752"/>
      <c r="B239" s="815"/>
      <c r="C239" s="753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</row>
    <row r="240" spans="1:14" s="12" customFormat="1" x14ac:dyDescent="0.3">
      <c r="A240" s="752"/>
      <c r="B240" s="815"/>
      <c r="C240" s="753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</row>
    <row r="241" spans="2:14" x14ac:dyDescent="0.3">
      <c r="B241" s="815"/>
    </row>
    <row r="242" spans="2:14" x14ac:dyDescent="0.3">
      <c r="B242" s="815"/>
    </row>
    <row r="243" spans="2:14" x14ac:dyDescent="0.3">
      <c r="B243" s="815"/>
    </row>
    <row r="244" spans="2:14" x14ac:dyDescent="0.3">
      <c r="B244" s="815"/>
    </row>
    <row r="245" spans="2:14" x14ac:dyDescent="0.3">
      <c r="B245" s="815"/>
    </row>
    <row r="246" spans="2:14" x14ac:dyDescent="0.3">
      <c r="B246" s="815"/>
    </row>
    <row r="247" spans="2:14" x14ac:dyDescent="0.3">
      <c r="B247" s="815"/>
    </row>
    <row r="248" spans="2:14" x14ac:dyDescent="0.3">
      <c r="B248" s="815"/>
      <c r="N248" s="32"/>
    </row>
    <row r="249" spans="2:14" x14ac:dyDescent="0.3">
      <c r="B249" s="815"/>
    </row>
    <row r="250" spans="2:14" x14ac:dyDescent="0.3">
      <c r="B250" s="815"/>
    </row>
    <row r="251" spans="2:14" x14ac:dyDescent="0.3">
      <c r="B251" s="815"/>
    </row>
    <row r="252" spans="2:14" x14ac:dyDescent="0.3">
      <c r="B252" s="815"/>
    </row>
    <row r="253" spans="2:14" x14ac:dyDescent="0.3">
      <c r="B253" s="815"/>
    </row>
    <row r="254" spans="2:14" x14ac:dyDescent="0.3">
      <c r="B254" s="815"/>
    </row>
    <row r="255" spans="2:14" x14ac:dyDescent="0.3">
      <c r="B255" s="815"/>
    </row>
    <row r="256" spans="2:14" x14ac:dyDescent="0.3">
      <c r="B256" s="815"/>
    </row>
    <row r="257" spans="1:14" s="12" customFormat="1" x14ac:dyDescent="0.3">
      <c r="A257" s="752"/>
      <c r="B257" s="815"/>
      <c r="C257" s="753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</row>
    <row r="258" spans="1:14" s="12" customFormat="1" x14ac:dyDescent="0.3">
      <c r="A258" s="752"/>
      <c r="B258" s="815"/>
      <c r="C258" s="753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</row>
    <row r="259" spans="1:14" s="12" customFormat="1" x14ac:dyDescent="0.3">
      <c r="A259" s="752"/>
      <c r="B259" s="815"/>
      <c r="C259" s="753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</row>
    <row r="260" spans="1:14" s="12" customFormat="1" x14ac:dyDescent="0.3">
      <c r="A260" s="752"/>
      <c r="B260" s="815"/>
      <c r="C260" s="753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</row>
    <row r="261" spans="1:14" s="12" customFormat="1" x14ac:dyDescent="0.3">
      <c r="A261" s="752"/>
      <c r="B261" s="815"/>
      <c r="C261" s="753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</row>
    <row r="262" spans="1:14" s="12" customFormat="1" x14ac:dyDescent="0.3">
      <c r="A262" s="752"/>
      <c r="B262" s="815"/>
      <c r="C262" s="753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</row>
    <row r="263" spans="1:14" s="12" customFormat="1" x14ac:dyDescent="0.3">
      <c r="A263" s="752"/>
      <c r="B263" s="815"/>
      <c r="C263" s="753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</row>
    <row r="264" spans="1:14" s="12" customFormat="1" x14ac:dyDescent="0.3">
      <c r="A264" s="752"/>
      <c r="B264" s="815"/>
      <c r="C264" s="753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</row>
    <row r="265" spans="1:14" s="12" customFormat="1" x14ac:dyDescent="0.3">
      <c r="A265" s="752"/>
      <c r="B265" s="815"/>
      <c r="C265" s="753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</row>
    <row r="266" spans="1:14" s="12" customFormat="1" x14ac:dyDescent="0.3">
      <c r="A266" s="752"/>
      <c r="B266" s="815"/>
      <c r="C266" s="753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</row>
    <row r="267" spans="1:14" s="12" customFormat="1" x14ac:dyDescent="0.3">
      <c r="A267" s="752"/>
      <c r="B267" s="815"/>
      <c r="C267" s="753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</row>
    <row r="268" spans="1:14" s="12" customFormat="1" x14ac:dyDescent="0.3">
      <c r="A268" s="752"/>
      <c r="B268" s="815"/>
      <c r="C268" s="753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</row>
    <row r="269" spans="1:14" s="12" customFormat="1" x14ac:dyDescent="0.3">
      <c r="A269" s="752"/>
      <c r="B269" s="815"/>
      <c r="C269" s="753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</row>
    <row r="270" spans="1:14" s="12" customFormat="1" x14ac:dyDescent="0.3">
      <c r="A270" s="752"/>
      <c r="B270" s="815"/>
      <c r="C270" s="753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</row>
    <row r="271" spans="1:14" s="12" customFormat="1" x14ac:dyDescent="0.3">
      <c r="A271" s="752"/>
      <c r="B271" s="815"/>
      <c r="C271" s="753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</row>
    <row r="272" spans="1:14" s="12" customFormat="1" x14ac:dyDescent="0.3">
      <c r="A272" s="752"/>
      <c r="B272" s="815"/>
      <c r="C272" s="753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</row>
    <row r="273" spans="1:14" s="12" customFormat="1" x14ac:dyDescent="0.3">
      <c r="A273" s="752"/>
      <c r="B273" s="815"/>
      <c r="C273" s="753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</row>
    <row r="274" spans="1:14" s="12" customFormat="1" x14ac:dyDescent="0.3">
      <c r="A274" s="752"/>
      <c r="B274" s="815"/>
      <c r="C274" s="753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</row>
    <row r="275" spans="1:14" s="12" customFormat="1" x14ac:dyDescent="0.3">
      <c r="A275" s="752"/>
      <c r="B275" s="815"/>
      <c r="C275" s="753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</row>
    <row r="276" spans="1:14" s="12" customFormat="1" x14ac:dyDescent="0.3">
      <c r="A276" s="752"/>
      <c r="B276" s="815"/>
      <c r="C276" s="753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</row>
    <row r="277" spans="1:14" s="12" customFormat="1" x14ac:dyDescent="0.3">
      <c r="A277" s="752"/>
      <c r="B277" s="815"/>
      <c r="C277" s="753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</row>
    <row r="278" spans="1:14" s="12" customFormat="1" x14ac:dyDescent="0.3">
      <c r="A278" s="752"/>
      <c r="B278" s="815"/>
      <c r="C278" s="753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</row>
    <row r="279" spans="1:14" s="12" customFormat="1" x14ac:dyDescent="0.3">
      <c r="A279" s="752"/>
      <c r="B279" s="815"/>
      <c r="C279" s="753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</row>
    <row r="280" spans="1:14" s="12" customFormat="1" x14ac:dyDescent="0.3">
      <c r="A280" s="752"/>
      <c r="B280" s="815"/>
      <c r="C280" s="753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</row>
    <row r="281" spans="1:14" s="12" customFormat="1" x14ac:dyDescent="0.3">
      <c r="A281" s="752"/>
      <c r="B281" s="815"/>
      <c r="C281" s="753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</row>
    <row r="282" spans="1:14" s="12" customFormat="1" x14ac:dyDescent="0.3">
      <c r="A282" s="752"/>
      <c r="B282" s="815"/>
      <c r="C282" s="753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</row>
    <row r="283" spans="1:14" s="12" customFormat="1" x14ac:dyDescent="0.3">
      <c r="A283" s="752"/>
      <c r="B283" s="815"/>
      <c r="C283" s="753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4" s="12" customFormat="1" x14ac:dyDescent="0.3">
      <c r="A284" s="752"/>
      <c r="B284" s="815"/>
      <c r="C284" s="753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</row>
    <row r="285" spans="1:14" s="12" customFormat="1" x14ac:dyDescent="0.3">
      <c r="A285" s="752"/>
      <c r="B285" s="815"/>
      <c r="C285" s="753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</row>
    <row r="286" spans="1:14" s="12" customFormat="1" x14ac:dyDescent="0.3">
      <c r="A286" s="752"/>
      <c r="B286" s="815"/>
      <c r="C286" s="753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</row>
    <row r="287" spans="1:14" s="12" customFormat="1" x14ac:dyDescent="0.3">
      <c r="A287" s="752"/>
      <c r="B287" s="815"/>
      <c r="C287" s="753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</row>
    <row r="288" spans="1:14" s="12" customFormat="1" x14ac:dyDescent="0.3">
      <c r="A288" s="752"/>
      <c r="B288" s="815"/>
      <c r="C288" s="753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</row>
    <row r="289" spans="1:14" s="12" customFormat="1" x14ac:dyDescent="0.3">
      <c r="A289" s="752"/>
      <c r="B289" s="815"/>
      <c r="C289" s="753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</row>
    <row r="290" spans="1:14" s="12" customFormat="1" x14ac:dyDescent="0.3">
      <c r="A290" s="752"/>
      <c r="B290" s="815"/>
      <c r="C290" s="753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</row>
    <row r="291" spans="1:14" s="12" customFormat="1" x14ac:dyDescent="0.3">
      <c r="A291" s="752"/>
      <c r="B291" s="815"/>
      <c r="C291" s="753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</row>
    <row r="292" spans="1:14" s="12" customFormat="1" x14ac:dyDescent="0.3">
      <c r="A292" s="752"/>
      <c r="B292" s="815"/>
      <c r="C292" s="753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</row>
    <row r="293" spans="1:14" s="12" customFormat="1" x14ac:dyDescent="0.3">
      <c r="A293" s="752"/>
      <c r="B293" s="815"/>
      <c r="C293" s="753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</row>
    <row r="294" spans="1:14" s="12" customFormat="1" x14ac:dyDescent="0.3">
      <c r="A294" s="752"/>
      <c r="B294" s="815"/>
      <c r="C294" s="753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</row>
    <row r="295" spans="1:14" s="12" customFormat="1" x14ac:dyDescent="0.3">
      <c r="A295" s="752"/>
      <c r="B295" s="815"/>
      <c r="C295" s="753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</row>
    <row r="296" spans="1:14" s="12" customFormat="1" x14ac:dyDescent="0.3">
      <c r="A296" s="752"/>
      <c r="B296" s="815"/>
      <c r="C296" s="753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</row>
    <row r="297" spans="1:14" s="12" customFormat="1" x14ac:dyDescent="0.3">
      <c r="A297" s="752"/>
      <c r="B297" s="815"/>
      <c r="C297" s="753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</row>
    <row r="298" spans="1:14" s="12" customFormat="1" x14ac:dyDescent="0.3">
      <c r="A298" s="752"/>
      <c r="B298" s="815"/>
      <c r="C298" s="753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</row>
    <row r="299" spans="1:14" s="12" customFormat="1" x14ac:dyDescent="0.3">
      <c r="A299" s="752"/>
      <c r="B299" s="815"/>
      <c r="C299" s="753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</row>
    <row r="300" spans="1:14" s="12" customFormat="1" x14ac:dyDescent="0.3">
      <c r="A300" s="752"/>
      <c r="B300" s="815"/>
      <c r="C300" s="753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</row>
    <row r="301" spans="1:14" s="12" customFormat="1" x14ac:dyDescent="0.3">
      <c r="A301" s="752"/>
      <c r="B301" s="815"/>
      <c r="C301" s="753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</row>
    <row r="302" spans="1:14" s="12" customFormat="1" x14ac:dyDescent="0.3">
      <c r="A302" s="752"/>
      <c r="B302" s="815"/>
      <c r="C302" s="753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</row>
    <row r="303" spans="1:14" s="12" customFormat="1" x14ac:dyDescent="0.3">
      <c r="A303" s="752"/>
      <c r="B303" s="815"/>
      <c r="C303" s="753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</row>
    <row r="304" spans="1:14" s="12" customFormat="1" x14ac:dyDescent="0.3">
      <c r="A304" s="752"/>
      <c r="B304" s="815"/>
      <c r="C304" s="753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</row>
    <row r="305" spans="1:14" s="12" customFormat="1" x14ac:dyDescent="0.3">
      <c r="A305" s="752"/>
      <c r="B305" s="815"/>
      <c r="C305" s="753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</row>
    <row r="306" spans="1:14" s="12" customFormat="1" x14ac:dyDescent="0.3">
      <c r="A306" s="752"/>
      <c r="B306" s="815"/>
      <c r="C306" s="753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</row>
    <row r="307" spans="1:14" s="12" customFormat="1" x14ac:dyDescent="0.3">
      <c r="A307" s="752"/>
      <c r="B307" s="815"/>
      <c r="C307" s="753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</row>
    <row r="308" spans="1:14" s="12" customFormat="1" x14ac:dyDescent="0.3">
      <c r="A308" s="752"/>
      <c r="B308" s="815"/>
      <c r="C308" s="753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</row>
    <row r="309" spans="1:14" s="12" customFormat="1" x14ac:dyDescent="0.3">
      <c r="A309" s="752"/>
      <c r="B309" s="815"/>
      <c r="C309" s="753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</row>
    <row r="310" spans="1:14" s="12" customFormat="1" x14ac:dyDescent="0.3">
      <c r="A310" s="752"/>
      <c r="B310" s="815"/>
      <c r="C310" s="753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</row>
    <row r="311" spans="1:14" s="12" customFormat="1" x14ac:dyDescent="0.3">
      <c r="A311" s="752"/>
      <c r="B311" s="815"/>
      <c r="C311" s="753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</row>
    <row r="312" spans="1:14" s="12" customFormat="1" x14ac:dyDescent="0.3">
      <c r="A312" s="752"/>
      <c r="B312" s="815"/>
      <c r="C312" s="753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</row>
    <row r="313" spans="1:14" s="12" customFormat="1" x14ac:dyDescent="0.3">
      <c r="A313" s="752"/>
      <c r="B313" s="815"/>
      <c r="C313" s="753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</row>
    <row r="314" spans="1:14" s="12" customFormat="1" x14ac:dyDescent="0.3">
      <c r="A314" s="752"/>
      <c r="B314" s="815"/>
      <c r="C314" s="753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</row>
    <row r="315" spans="1:14" s="12" customFormat="1" x14ac:dyDescent="0.3">
      <c r="A315" s="752"/>
      <c r="B315" s="815"/>
      <c r="C315" s="753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</row>
    <row r="316" spans="1:14" s="12" customFormat="1" x14ac:dyDescent="0.3">
      <c r="A316" s="752"/>
      <c r="B316" s="815"/>
      <c r="C316" s="753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</row>
    <row r="317" spans="1:14" s="12" customFormat="1" x14ac:dyDescent="0.3">
      <c r="A317" s="752"/>
      <c r="B317" s="815"/>
      <c r="C317" s="753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</row>
    <row r="318" spans="1:14" s="12" customFormat="1" x14ac:dyDescent="0.3">
      <c r="A318" s="752"/>
      <c r="B318" s="815"/>
      <c r="C318" s="753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</row>
    <row r="319" spans="1:14" s="12" customFormat="1" x14ac:dyDescent="0.3">
      <c r="A319" s="752"/>
      <c r="B319" s="815"/>
      <c r="C319" s="753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</row>
    <row r="320" spans="1:14" s="12" customFormat="1" x14ac:dyDescent="0.3">
      <c r="A320" s="752"/>
      <c r="B320" s="815"/>
      <c r="C320" s="753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</row>
    <row r="321" spans="1:14" s="12" customFormat="1" x14ac:dyDescent="0.3">
      <c r="A321" s="752"/>
      <c r="B321" s="815"/>
      <c r="C321" s="753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</row>
    <row r="322" spans="1:14" s="12" customFormat="1" x14ac:dyDescent="0.3">
      <c r="A322" s="752"/>
      <c r="B322" s="815"/>
      <c r="C322" s="753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</row>
    <row r="323" spans="1:14" s="12" customFormat="1" x14ac:dyDescent="0.3">
      <c r="A323" s="752"/>
      <c r="B323" s="815"/>
      <c r="C323" s="753"/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</row>
    <row r="324" spans="1:14" s="12" customFormat="1" x14ac:dyDescent="0.3">
      <c r="A324" s="752"/>
      <c r="B324" s="815"/>
      <c r="C324" s="753"/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</row>
    <row r="325" spans="1:14" s="12" customFormat="1" x14ac:dyDescent="0.3">
      <c r="A325" s="752"/>
      <c r="B325" s="815"/>
      <c r="C325" s="753"/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</row>
    <row r="326" spans="1:14" s="12" customFormat="1" x14ac:dyDescent="0.3">
      <c r="A326" s="752"/>
      <c r="B326" s="815"/>
      <c r="C326" s="753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</row>
    <row r="327" spans="1:14" s="12" customFormat="1" x14ac:dyDescent="0.3">
      <c r="A327" s="752"/>
      <c r="B327" s="815"/>
      <c r="C327" s="753"/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</row>
    <row r="328" spans="1:14" s="12" customFormat="1" x14ac:dyDescent="0.3">
      <c r="A328" s="752"/>
      <c r="B328" s="815"/>
      <c r="C328" s="753"/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</row>
    <row r="329" spans="1:14" s="12" customFormat="1" x14ac:dyDescent="0.3">
      <c r="A329" s="752"/>
      <c r="B329" s="815"/>
      <c r="C329" s="753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</row>
    <row r="330" spans="1:14" s="12" customFormat="1" x14ac:dyDescent="0.3">
      <c r="A330" s="752"/>
      <c r="B330" s="815"/>
      <c r="C330" s="753"/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</row>
    <row r="331" spans="1:14" s="12" customFormat="1" x14ac:dyDescent="0.3">
      <c r="A331" s="752"/>
      <c r="B331" s="815"/>
      <c r="C331" s="753"/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</row>
    <row r="332" spans="1:14" s="12" customFormat="1" x14ac:dyDescent="0.3">
      <c r="A332" s="752"/>
      <c r="B332" s="815"/>
      <c r="C332" s="753"/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</row>
    <row r="333" spans="1:14" s="12" customFormat="1" x14ac:dyDescent="0.3">
      <c r="A333" s="752"/>
      <c r="B333" s="815"/>
      <c r="C333" s="753"/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</row>
    <row r="334" spans="1:14" s="12" customFormat="1" x14ac:dyDescent="0.3">
      <c r="A334" s="752"/>
      <c r="B334" s="815"/>
      <c r="C334" s="753"/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</row>
    <row r="335" spans="1:14" s="12" customFormat="1" x14ac:dyDescent="0.3">
      <c r="A335" s="752"/>
      <c r="B335" s="815"/>
      <c r="C335" s="753"/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</row>
    <row r="336" spans="1:14" s="12" customFormat="1" x14ac:dyDescent="0.3">
      <c r="A336" s="752"/>
      <c r="B336" s="815"/>
      <c r="C336" s="753"/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</row>
    <row r="337" spans="1:14" s="12" customFormat="1" x14ac:dyDescent="0.3">
      <c r="A337" s="752"/>
      <c r="B337" s="815"/>
      <c r="C337" s="753"/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</row>
    <row r="338" spans="1:14" s="12" customFormat="1" x14ac:dyDescent="0.3">
      <c r="A338" s="752"/>
      <c r="B338" s="815"/>
      <c r="C338" s="753"/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</row>
    <row r="339" spans="1:14" s="12" customFormat="1" x14ac:dyDescent="0.3">
      <c r="A339" s="752"/>
      <c r="B339" s="815"/>
      <c r="C339" s="753"/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</row>
    <row r="340" spans="1:14" s="12" customFormat="1" x14ac:dyDescent="0.3">
      <c r="A340" s="752"/>
      <c r="B340" s="815"/>
      <c r="C340" s="753"/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</row>
    <row r="341" spans="1:14" s="12" customFormat="1" x14ac:dyDescent="0.3">
      <c r="A341" s="752"/>
      <c r="B341" s="815"/>
      <c r="C341" s="753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</row>
    <row r="342" spans="1:14" s="12" customFormat="1" x14ac:dyDescent="0.3">
      <c r="A342" s="752"/>
      <c r="B342" s="815"/>
      <c r="C342" s="753"/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</row>
    <row r="343" spans="1:14" s="12" customFormat="1" x14ac:dyDescent="0.3">
      <c r="A343" s="752"/>
      <c r="B343" s="815"/>
      <c r="C343" s="753"/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</row>
    <row r="344" spans="1:14" s="12" customFormat="1" x14ac:dyDescent="0.3">
      <c r="A344" s="752"/>
      <c r="B344" s="815"/>
      <c r="C344" s="753"/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</row>
    <row r="345" spans="1:14" s="12" customFormat="1" x14ac:dyDescent="0.3">
      <c r="A345" s="752"/>
      <c r="B345" s="815"/>
      <c r="C345" s="753"/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</row>
    <row r="346" spans="1:14" s="12" customFormat="1" x14ac:dyDescent="0.3">
      <c r="A346" s="752"/>
      <c r="B346" s="815"/>
      <c r="C346" s="753"/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</row>
    <row r="347" spans="1:14" s="12" customFormat="1" x14ac:dyDescent="0.3">
      <c r="A347" s="752"/>
      <c r="B347" s="815"/>
      <c r="C347" s="753"/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</row>
    <row r="348" spans="1:14" s="12" customFormat="1" x14ac:dyDescent="0.3">
      <c r="A348" s="752"/>
      <c r="B348" s="815"/>
      <c r="C348" s="753"/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</row>
    <row r="349" spans="1:14" s="12" customFormat="1" x14ac:dyDescent="0.3">
      <c r="A349" s="752"/>
      <c r="B349" s="815"/>
      <c r="C349" s="753"/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</row>
    <row r="350" spans="1:14" s="12" customFormat="1" x14ac:dyDescent="0.3">
      <c r="A350" s="752"/>
      <c r="B350" s="815"/>
      <c r="C350" s="753"/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</row>
    <row r="351" spans="1:14" s="12" customFormat="1" x14ac:dyDescent="0.3">
      <c r="A351" s="752"/>
      <c r="B351" s="815"/>
      <c r="C351" s="753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</row>
    <row r="352" spans="1:14" s="12" customFormat="1" x14ac:dyDescent="0.3">
      <c r="A352" s="752"/>
      <c r="B352" s="815"/>
      <c r="C352" s="753"/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</row>
    <row r="353" spans="1:14" s="12" customFormat="1" x14ac:dyDescent="0.3">
      <c r="A353" s="752"/>
      <c r="B353" s="815"/>
      <c r="C353" s="753"/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</row>
    <row r="354" spans="1:14" s="12" customFormat="1" x14ac:dyDescent="0.3">
      <c r="A354" s="752"/>
      <c r="B354" s="815"/>
      <c r="C354" s="753"/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</row>
    <row r="355" spans="1:14" s="12" customFormat="1" x14ac:dyDescent="0.3">
      <c r="A355" s="752"/>
      <c r="B355" s="815"/>
      <c r="C355" s="753"/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</row>
    <row r="356" spans="1:14" s="12" customFormat="1" x14ac:dyDescent="0.3">
      <c r="A356" s="752"/>
      <c r="B356" s="815"/>
      <c r="C356" s="753"/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</row>
    <row r="357" spans="1:14" s="12" customFormat="1" x14ac:dyDescent="0.3">
      <c r="A357" s="752"/>
      <c r="B357" s="815"/>
      <c r="C357" s="753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</row>
    <row r="358" spans="1:14" s="12" customFormat="1" x14ac:dyDescent="0.3">
      <c r="A358" s="752"/>
      <c r="B358" s="815"/>
      <c r="C358" s="753"/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</row>
    <row r="359" spans="1:14" s="12" customFormat="1" x14ac:dyDescent="0.3">
      <c r="A359" s="752"/>
      <c r="B359" s="815"/>
      <c r="C359" s="753"/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</row>
    <row r="360" spans="1:14" s="12" customFormat="1" x14ac:dyDescent="0.3">
      <c r="A360" s="752"/>
      <c r="B360" s="815"/>
      <c r="C360" s="753"/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</row>
    <row r="361" spans="1:14" s="12" customFormat="1" x14ac:dyDescent="0.3">
      <c r="A361" s="752"/>
      <c r="B361" s="815"/>
      <c r="C361" s="753"/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</row>
    <row r="362" spans="1:14" s="12" customFormat="1" x14ac:dyDescent="0.3">
      <c r="A362" s="752"/>
      <c r="B362" s="815"/>
      <c r="C362" s="753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</row>
    <row r="363" spans="1:14" s="12" customFormat="1" x14ac:dyDescent="0.3">
      <c r="A363" s="752"/>
      <c r="B363" s="815"/>
      <c r="C363" s="753"/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</row>
    <row r="364" spans="1:14" s="12" customFormat="1" x14ac:dyDescent="0.3">
      <c r="A364" s="752"/>
      <c r="B364" s="815"/>
      <c r="C364" s="753"/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</row>
    <row r="365" spans="1:14" s="12" customFormat="1" x14ac:dyDescent="0.3">
      <c r="A365" s="752"/>
      <c r="B365" s="815"/>
      <c r="C365" s="753"/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</row>
    <row r="366" spans="1:14" s="12" customFormat="1" x14ac:dyDescent="0.3">
      <c r="A366" s="752"/>
      <c r="B366" s="815"/>
      <c r="C366" s="753"/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</row>
    <row r="367" spans="1:14" s="12" customFormat="1" x14ac:dyDescent="0.3">
      <c r="A367" s="752"/>
      <c r="B367" s="815"/>
      <c r="C367" s="753"/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</row>
    <row r="368" spans="1:14" s="12" customFormat="1" x14ac:dyDescent="0.3">
      <c r="A368" s="752"/>
      <c r="B368" s="815"/>
      <c r="C368" s="753"/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</row>
    <row r="369" spans="1:14" s="12" customFormat="1" x14ac:dyDescent="0.3">
      <c r="A369" s="752"/>
      <c r="B369" s="815"/>
      <c r="C369" s="753"/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</row>
    <row r="370" spans="1:14" s="12" customFormat="1" x14ac:dyDescent="0.3">
      <c r="A370" s="752"/>
      <c r="B370" s="815"/>
      <c r="C370" s="753"/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</row>
    <row r="371" spans="1:14" s="12" customFormat="1" x14ac:dyDescent="0.3">
      <c r="A371" s="752"/>
      <c r="B371" s="815"/>
      <c r="C371" s="753"/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</row>
    <row r="372" spans="1:14" s="12" customFormat="1" x14ac:dyDescent="0.3">
      <c r="A372" s="752"/>
      <c r="B372" s="815"/>
      <c r="C372" s="753"/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</row>
    <row r="373" spans="1:14" s="12" customFormat="1" x14ac:dyDescent="0.3">
      <c r="A373" s="752"/>
      <c r="B373" s="815"/>
      <c r="C373" s="753"/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</row>
    <row r="374" spans="1:14" s="12" customFormat="1" x14ac:dyDescent="0.3">
      <c r="A374" s="752"/>
      <c r="B374" s="815"/>
      <c r="C374" s="753"/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</row>
    <row r="375" spans="1:14" s="12" customFormat="1" x14ac:dyDescent="0.3">
      <c r="A375" s="752"/>
      <c r="B375" s="815"/>
      <c r="C375" s="753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</row>
    <row r="376" spans="1:14" s="12" customFormat="1" x14ac:dyDescent="0.3">
      <c r="A376" s="752"/>
      <c r="B376" s="815"/>
      <c r="C376" s="753"/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</row>
    <row r="377" spans="1:14" s="12" customFormat="1" x14ac:dyDescent="0.3">
      <c r="A377" s="752"/>
      <c r="B377" s="815"/>
      <c r="C377" s="753"/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</row>
    <row r="378" spans="1:14" s="12" customFormat="1" x14ac:dyDescent="0.3">
      <c r="A378" s="752"/>
      <c r="B378" s="815"/>
      <c r="C378" s="753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</row>
    <row r="379" spans="1:14" s="12" customFormat="1" x14ac:dyDescent="0.3">
      <c r="A379" s="752"/>
      <c r="B379" s="815"/>
      <c r="C379" s="753"/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</row>
    <row r="380" spans="1:14" s="12" customFormat="1" x14ac:dyDescent="0.3">
      <c r="A380" s="752"/>
      <c r="B380" s="815"/>
      <c r="C380" s="753"/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</row>
    <row r="381" spans="1:14" s="12" customFormat="1" x14ac:dyDescent="0.3">
      <c r="A381" s="752"/>
      <c r="B381" s="815"/>
      <c r="C381" s="753"/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</row>
    <row r="382" spans="1:14" s="12" customFormat="1" x14ac:dyDescent="0.3">
      <c r="A382" s="752"/>
      <c r="B382" s="815"/>
      <c r="C382" s="753"/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</row>
    <row r="383" spans="1:14" s="12" customFormat="1" x14ac:dyDescent="0.3">
      <c r="A383" s="752"/>
      <c r="B383" s="815"/>
      <c r="C383" s="753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</row>
    <row r="384" spans="1:14" s="12" customFormat="1" x14ac:dyDescent="0.3">
      <c r="A384" s="752"/>
      <c r="B384" s="815"/>
      <c r="C384" s="753"/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</row>
    <row r="385" spans="1:14" s="12" customFormat="1" x14ac:dyDescent="0.3">
      <c r="A385" s="752"/>
      <c r="B385" s="815"/>
      <c r="C385" s="753"/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</row>
    <row r="386" spans="1:14" s="12" customFormat="1" x14ac:dyDescent="0.3">
      <c r="A386" s="752"/>
      <c r="B386" s="815"/>
      <c r="C386" s="753"/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</row>
    <row r="387" spans="1:14" s="12" customFormat="1" x14ac:dyDescent="0.3">
      <c r="A387" s="752"/>
      <c r="B387" s="815"/>
      <c r="C387" s="753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</row>
    <row r="388" spans="1:14" s="12" customFormat="1" x14ac:dyDescent="0.3">
      <c r="A388" s="752"/>
      <c r="B388" s="815"/>
      <c r="C388" s="753"/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</row>
    <row r="389" spans="1:14" s="12" customFormat="1" x14ac:dyDescent="0.3">
      <c r="A389" s="752"/>
      <c r="B389" s="815"/>
      <c r="C389" s="753"/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</row>
    <row r="390" spans="1:14" s="12" customFormat="1" x14ac:dyDescent="0.3">
      <c r="A390" s="752"/>
      <c r="B390" s="815"/>
      <c r="C390" s="753"/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</row>
    <row r="391" spans="1:14" s="12" customFormat="1" x14ac:dyDescent="0.3">
      <c r="A391" s="752"/>
      <c r="B391" s="815"/>
      <c r="C391" s="753"/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</row>
    <row r="392" spans="1:14" s="12" customFormat="1" x14ac:dyDescent="0.3">
      <c r="A392" s="752"/>
      <c r="B392" s="815"/>
      <c r="C392" s="753"/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</row>
    <row r="393" spans="1:14" s="12" customFormat="1" x14ac:dyDescent="0.3">
      <c r="A393" s="752"/>
      <c r="B393" s="815"/>
      <c r="C393" s="753"/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</row>
    <row r="394" spans="1:14" s="12" customFormat="1" x14ac:dyDescent="0.3">
      <c r="A394" s="752"/>
      <c r="B394" s="815"/>
      <c r="C394" s="753"/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</row>
    <row r="395" spans="1:14" s="12" customFormat="1" x14ac:dyDescent="0.3">
      <c r="A395" s="752"/>
      <c r="B395" s="815"/>
      <c r="C395" s="753"/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</row>
    <row r="396" spans="1:14" s="12" customFormat="1" x14ac:dyDescent="0.3">
      <c r="A396" s="752"/>
      <c r="B396" s="815"/>
      <c r="C396" s="753"/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</row>
    <row r="397" spans="1:14" s="12" customFormat="1" x14ac:dyDescent="0.3">
      <c r="A397" s="752"/>
      <c r="B397" s="815"/>
      <c r="C397" s="753"/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</row>
  </sheetData>
  <mergeCells count="8">
    <mergeCell ref="A56:B56"/>
    <mergeCell ref="B1:C1"/>
    <mergeCell ref="B2:C2"/>
    <mergeCell ref="B3:C3"/>
    <mergeCell ref="B4:C4"/>
    <mergeCell ref="A6:C6"/>
    <mergeCell ref="B8:B10"/>
    <mergeCell ref="C8:C9"/>
  </mergeCells>
  <printOptions horizontalCentered="1"/>
  <pageMargins left="0.39370078740157483" right="0" top="0" bottom="0" header="0" footer="0"/>
  <pageSetup paperSize="9" scale="91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301"/>
  <sheetViews>
    <sheetView topLeftCell="A291" zoomScale="90" zoomScaleNormal="90" workbookViewId="0">
      <selection activeCell="A63" sqref="A63:F64"/>
    </sheetView>
  </sheetViews>
  <sheetFormatPr defaultColWidth="8" defaultRowHeight="15.6" x14ac:dyDescent="0.3"/>
  <cols>
    <col min="1" max="1" width="60.6640625" style="40" customWidth="1"/>
    <col min="2" max="2" width="0.109375" style="222" customWidth="1"/>
    <col min="3" max="3" width="4.6640625" style="222" customWidth="1"/>
    <col min="4" max="4" width="4.88671875" style="222" customWidth="1"/>
    <col min="5" max="5" width="16.6640625" style="222" customWidth="1"/>
    <col min="6" max="6" width="4.6640625" style="222" customWidth="1"/>
    <col min="7" max="7" width="20.33203125" style="223" customWidth="1"/>
    <col min="8" max="9" width="17.44140625" style="40" hidden="1" customWidth="1"/>
    <col min="10" max="10" width="8" style="33" customWidth="1"/>
    <col min="11" max="11" width="18.109375" style="33" customWidth="1"/>
    <col min="12" max="24" width="8" style="33" customWidth="1"/>
    <col min="25" max="38" width="8" style="33"/>
    <col min="39" max="16384" width="8" style="34"/>
  </cols>
  <sheetData>
    <row r="1" spans="1:38" x14ac:dyDescent="0.25">
      <c r="A1" s="1064" t="s">
        <v>20</v>
      </c>
      <c r="B1" s="1064"/>
      <c r="C1" s="1064"/>
      <c r="D1" s="1064"/>
      <c r="E1" s="1064"/>
      <c r="F1" s="1064"/>
      <c r="G1" s="1064"/>
      <c r="H1" s="1064"/>
      <c r="I1" s="1064"/>
    </row>
    <row r="2" spans="1:38" x14ac:dyDescent="0.25">
      <c r="A2" s="1065" t="s">
        <v>99</v>
      </c>
      <c r="B2" s="1065"/>
      <c r="C2" s="1065"/>
      <c r="D2" s="1065"/>
      <c r="E2" s="1065"/>
      <c r="F2" s="1065"/>
      <c r="G2" s="1065"/>
      <c r="H2" s="1065"/>
      <c r="I2" s="1065"/>
    </row>
    <row r="3" spans="1:38" x14ac:dyDescent="0.25">
      <c r="A3" s="1064" t="s">
        <v>2</v>
      </c>
      <c r="B3" s="1064"/>
      <c r="C3" s="1064"/>
      <c r="D3" s="1064"/>
      <c r="E3" s="1064"/>
      <c r="F3" s="1064"/>
      <c r="G3" s="1064"/>
      <c r="H3" s="1064"/>
      <c r="I3" s="1064"/>
    </row>
    <row r="4" spans="1:38" x14ac:dyDescent="0.3">
      <c r="A4" s="1066" t="s">
        <v>367</v>
      </c>
      <c r="B4" s="1066"/>
      <c r="C4" s="1066"/>
      <c r="D4" s="1066"/>
      <c r="E4" s="1066"/>
      <c r="F4" s="1066"/>
      <c r="G4" s="1066"/>
      <c r="H4" s="350"/>
      <c r="I4" s="350"/>
    </row>
    <row r="5" spans="1:38" s="36" customFormat="1" ht="18" x14ac:dyDescent="0.35">
      <c r="A5" s="1067"/>
      <c r="B5" s="1067"/>
      <c r="C5" s="1067"/>
      <c r="D5" s="1067"/>
      <c r="E5" s="1067"/>
      <c r="F5" s="1067"/>
      <c r="G5" s="1067"/>
      <c r="H5" s="1067"/>
      <c r="I5" s="1067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38" s="36" customFormat="1" ht="18" x14ac:dyDescent="0.35">
      <c r="A6" s="1067" t="s">
        <v>429</v>
      </c>
      <c r="B6" s="1067"/>
      <c r="C6" s="1067"/>
      <c r="D6" s="1067"/>
      <c r="E6" s="1067"/>
      <c r="F6" s="1067"/>
      <c r="G6" s="1067"/>
      <c r="H6" s="1067"/>
      <c r="I6" s="1067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</row>
    <row r="7" spans="1:38" s="36" customFormat="1" ht="18" x14ac:dyDescent="0.35">
      <c r="A7" s="1067" t="s">
        <v>430</v>
      </c>
      <c r="B7" s="1067"/>
      <c r="C7" s="1067"/>
      <c r="D7" s="1067"/>
      <c r="E7" s="1067"/>
      <c r="F7" s="1067"/>
      <c r="G7" s="1067"/>
      <c r="H7" s="1067"/>
      <c r="I7" s="1067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</row>
    <row r="8" spans="1:38" s="36" customFormat="1" ht="18" x14ac:dyDescent="0.35">
      <c r="A8" s="1067" t="s">
        <v>431</v>
      </c>
      <c r="B8" s="1067"/>
      <c r="C8" s="1067"/>
      <c r="D8" s="1067"/>
      <c r="E8" s="1067"/>
      <c r="F8" s="1067"/>
      <c r="G8" s="1067"/>
      <c r="H8" s="1067"/>
      <c r="I8" s="1067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8" s="36" customFormat="1" ht="18" x14ac:dyDescent="0.35">
      <c r="A9" s="1067" t="s">
        <v>432</v>
      </c>
      <c r="B9" s="1067"/>
      <c r="C9" s="1067"/>
      <c r="D9" s="1067"/>
      <c r="E9" s="1067"/>
      <c r="F9" s="1067"/>
      <c r="G9" s="1067"/>
      <c r="H9" s="351"/>
      <c r="I9" s="351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</row>
    <row r="10" spans="1:38" s="39" customFormat="1" ht="18" x14ac:dyDescent="0.35">
      <c r="A10" s="1069" t="s">
        <v>433</v>
      </c>
      <c r="B10" s="1069"/>
      <c r="C10" s="1069"/>
      <c r="D10" s="1069"/>
      <c r="E10" s="1069"/>
      <c r="F10" s="1069"/>
      <c r="G10" s="1069"/>
      <c r="H10" s="352"/>
      <c r="I10" s="352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</row>
    <row r="11" spans="1:38" ht="13.5" customHeight="1" thickBot="1" x14ac:dyDescent="0.35">
      <c r="A11" s="353"/>
      <c r="B11" s="354"/>
      <c r="C11" s="354"/>
      <c r="D11" s="354"/>
      <c r="E11" s="354"/>
      <c r="F11" s="354"/>
      <c r="G11" s="355"/>
      <c r="H11" s="350"/>
      <c r="I11" s="350"/>
      <c r="J11" s="41"/>
    </row>
    <row r="12" spans="1:38" s="44" customFormat="1" ht="49.2" customHeight="1" thickBot="1" x14ac:dyDescent="0.3">
      <c r="A12" s="356" t="s">
        <v>100</v>
      </c>
      <c r="B12" s="356" t="s">
        <v>101</v>
      </c>
      <c r="C12" s="356" t="s">
        <v>102</v>
      </c>
      <c r="D12" s="356" t="s">
        <v>103</v>
      </c>
      <c r="E12" s="356" t="s">
        <v>104</v>
      </c>
      <c r="F12" s="356" t="s">
        <v>105</v>
      </c>
      <c r="G12" s="357" t="s">
        <v>434</v>
      </c>
      <c r="H12" s="358" t="s">
        <v>106</v>
      </c>
      <c r="I12" s="359" t="s">
        <v>107</v>
      </c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</row>
    <row r="13" spans="1:38" s="48" customFormat="1" ht="12.75" customHeight="1" thickBot="1" x14ac:dyDescent="0.3">
      <c r="A13" s="356">
        <v>1</v>
      </c>
      <c r="B13" s="356">
        <v>2</v>
      </c>
      <c r="C13" s="360">
        <v>2</v>
      </c>
      <c r="D13" s="360">
        <v>3</v>
      </c>
      <c r="E13" s="356">
        <v>4</v>
      </c>
      <c r="F13" s="356">
        <v>5</v>
      </c>
      <c r="G13" s="356">
        <v>6</v>
      </c>
      <c r="H13" s="361">
        <v>8</v>
      </c>
      <c r="I13" s="362">
        <v>9</v>
      </c>
      <c r="J13" s="46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spans="1:38" ht="16.2" thickBot="1" x14ac:dyDescent="0.3">
      <c r="A14" s="363" t="s">
        <v>108</v>
      </c>
      <c r="B14" s="364">
        <v>650</v>
      </c>
      <c r="C14" s="365" t="s">
        <v>109</v>
      </c>
      <c r="D14" s="366"/>
      <c r="E14" s="367"/>
      <c r="F14" s="364"/>
      <c r="G14" s="368">
        <f>G42+G30+G36+G24+G15</f>
        <v>33589.5</v>
      </c>
      <c r="H14" s="369">
        <f>H42+H36+H24+H15</f>
        <v>0</v>
      </c>
      <c r="I14" s="370">
        <f>I42+I36+I24+I15</f>
        <v>0</v>
      </c>
      <c r="J14" s="50"/>
      <c r="K14" s="50" t="s">
        <v>110</v>
      </c>
      <c r="L14" s="1068"/>
      <c r="M14" s="1068"/>
      <c r="N14" s="50"/>
      <c r="AL14" s="34"/>
    </row>
    <row r="15" spans="1:38" s="56" customFormat="1" ht="31.2" x14ac:dyDescent="0.25">
      <c r="A15" s="371" t="s">
        <v>111</v>
      </c>
      <c r="B15" s="372">
        <v>650</v>
      </c>
      <c r="C15" s="373">
        <v>1</v>
      </c>
      <c r="D15" s="374">
        <v>2</v>
      </c>
      <c r="E15" s="375"/>
      <c r="F15" s="372"/>
      <c r="G15" s="376">
        <f>G16+G21</f>
        <v>4473.6000000000004</v>
      </c>
      <c r="H15" s="377">
        <f>H16</f>
        <v>0</v>
      </c>
      <c r="I15" s="378">
        <f>I16</f>
        <v>0</v>
      </c>
      <c r="J15" s="53"/>
      <c r="K15" s="54">
        <f>G15+G24</f>
        <v>25993.599999999999</v>
      </c>
      <c r="L15" s="1063"/>
      <c r="M15" s="1063"/>
      <c r="N15" s="50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</row>
    <row r="16" spans="1:38" s="56" customFormat="1" x14ac:dyDescent="0.25">
      <c r="A16" s="379" t="s">
        <v>112</v>
      </c>
      <c r="B16" s="380">
        <v>650</v>
      </c>
      <c r="C16" s="381">
        <v>1</v>
      </c>
      <c r="D16" s="382">
        <v>2</v>
      </c>
      <c r="E16" s="383" t="s">
        <v>113</v>
      </c>
      <c r="F16" s="380"/>
      <c r="G16" s="384">
        <f>G17</f>
        <v>1727.3</v>
      </c>
      <c r="H16" s="85">
        <f>H17</f>
        <v>0</v>
      </c>
      <c r="I16" s="86">
        <f>I17</f>
        <v>0</v>
      </c>
      <c r="J16" s="50"/>
      <c r="K16" s="50"/>
      <c r="L16" s="50"/>
      <c r="M16" s="50"/>
      <c r="N16" s="50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</row>
    <row r="17" spans="1:37" s="56" customFormat="1" ht="31.2" x14ac:dyDescent="0.25">
      <c r="A17" s="379" t="s">
        <v>114</v>
      </c>
      <c r="B17" s="380">
        <v>650</v>
      </c>
      <c r="C17" s="381">
        <v>1</v>
      </c>
      <c r="D17" s="382">
        <v>2</v>
      </c>
      <c r="E17" s="383" t="s">
        <v>115</v>
      </c>
      <c r="F17" s="380"/>
      <c r="G17" s="384">
        <f>G18</f>
        <v>1727.3</v>
      </c>
      <c r="H17" s="85">
        <v>0</v>
      </c>
      <c r="I17" s="86">
        <v>0</v>
      </c>
      <c r="J17" s="50"/>
      <c r="K17" s="50"/>
      <c r="L17" s="50"/>
      <c r="M17" s="50"/>
      <c r="N17" s="50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</row>
    <row r="18" spans="1:37" s="56" customFormat="1" x14ac:dyDescent="0.3">
      <c r="A18" s="385" t="s">
        <v>116</v>
      </c>
      <c r="B18" s="380">
        <v>650</v>
      </c>
      <c r="C18" s="381">
        <v>1</v>
      </c>
      <c r="D18" s="382">
        <v>2</v>
      </c>
      <c r="E18" s="383" t="s">
        <v>117</v>
      </c>
      <c r="F18" s="380"/>
      <c r="G18" s="384">
        <f>G19</f>
        <v>1727.3</v>
      </c>
      <c r="H18" s="85">
        <v>0</v>
      </c>
      <c r="I18" s="86">
        <v>0</v>
      </c>
      <c r="J18" s="50"/>
      <c r="K18" s="50"/>
      <c r="L18" s="50"/>
      <c r="M18" s="50"/>
      <c r="N18" s="50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</row>
    <row r="19" spans="1:37" s="56" customFormat="1" ht="62.4" x14ac:dyDescent="0.3">
      <c r="A19" s="386" t="s">
        <v>118</v>
      </c>
      <c r="B19" s="380">
        <v>650</v>
      </c>
      <c r="C19" s="381">
        <v>1</v>
      </c>
      <c r="D19" s="382">
        <v>2</v>
      </c>
      <c r="E19" s="383" t="s">
        <v>117</v>
      </c>
      <c r="F19" s="380">
        <v>100</v>
      </c>
      <c r="G19" s="384">
        <f>G20</f>
        <v>1727.3</v>
      </c>
      <c r="H19" s="387">
        <v>0</v>
      </c>
      <c r="I19" s="388">
        <v>0</v>
      </c>
      <c r="J19" s="50"/>
      <c r="K19" s="50"/>
      <c r="L19" s="50"/>
      <c r="M19" s="50"/>
      <c r="N19" s="50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</row>
    <row r="20" spans="1:37" s="56" customFormat="1" ht="31.2" x14ac:dyDescent="0.3">
      <c r="A20" s="389" t="s">
        <v>119</v>
      </c>
      <c r="B20" s="390">
        <v>650</v>
      </c>
      <c r="C20" s="391">
        <v>1</v>
      </c>
      <c r="D20" s="392">
        <v>2</v>
      </c>
      <c r="E20" s="393" t="s">
        <v>117</v>
      </c>
      <c r="F20" s="390">
        <v>120</v>
      </c>
      <c r="G20" s="394">
        <v>1727.3</v>
      </c>
      <c r="H20" s="395">
        <v>0</v>
      </c>
      <c r="I20" s="396">
        <v>0</v>
      </c>
      <c r="J20" s="50"/>
      <c r="K20" s="50"/>
      <c r="L20" s="50"/>
      <c r="M20" s="50"/>
      <c r="N20" s="50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</row>
    <row r="21" spans="1:37" s="55" customFormat="1" x14ac:dyDescent="0.3">
      <c r="A21" s="397" t="s">
        <v>120</v>
      </c>
      <c r="B21" s="380">
        <v>650</v>
      </c>
      <c r="C21" s="381">
        <v>1</v>
      </c>
      <c r="D21" s="382">
        <v>2</v>
      </c>
      <c r="E21" s="383" t="s">
        <v>121</v>
      </c>
      <c r="F21" s="380"/>
      <c r="G21" s="384">
        <f>G22</f>
        <v>2746.3</v>
      </c>
      <c r="H21" s="398">
        <f>H22</f>
        <v>0</v>
      </c>
      <c r="I21" s="399">
        <f>I22</f>
        <v>0</v>
      </c>
      <c r="J21" s="50"/>
      <c r="K21" s="50"/>
      <c r="L21" s="50"/>
      <c r="M21" s="50"/>
      <c r="N21" s="50"/>
    </row>
    <row r="22" spans="1:37" s="56" customFormat="1" ht="62.4" x14ac:dyDescent="0.3">
      <c r="A22" s="386" t="s">
        <v>118</v>
      </c>
      <c r="B22" s="380">
        <v>650</v>
      </c>
      <c r="C22" s="381">
        <v>1</v>
      </c>
      <c r="D22" s="382">
        <v>2</v>
      </c>
      <c r="E22" s="383" t="s">
        <v>121</v>
      </c>
      <c r="F22" s="380">
        <v>100</v>
      </c>
      <c r="G22" s="384">
        <f>G23</f>
        <v>2746.3</v>
      </c>
      <c r="H22" s="400">
        <v>0</v>
      </c>
      <c r="I22" s="401">
        <v>0</v>
      </c>
      <c r="J22" s="50"/>
      <c r="K22" s="50"/>
      <c r="L22" s="50"/>
      <c r="M22" s="50"/>
      <c r="N22" s="50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</row>
    <row r="23" spans="1:37" s="56" customFormat="1" ht="31.2" x14ac:dyDescent="0.3">
      <c r="A23" s="389" t="s">
        <v>119</v>
      </c>
      <c r="B23" s="390">
        <v>650</v>
      </c>
      <c r="C23" s="391">
        <v>1</v>
      </c>
      <c r="D23" s="392">
        <v>2</v>
      </c>
      <c r="E23" s="393" t="s">
        <v>121</v>
      </c>
      <c r="F23" s="390">
        <v>120</v>
      </c>
      <c r="G23" s="394">
        <v>2746.3</v>
      </c>
      <c r="H23" s="402">
        <v>0</v>
      </c>
      <c r="I23" s="403">
        <v>0</v>
      </c>
      <c r="J23" s="50"/>
      <c r="K23" s="50"/>
      <c r="L23" s="50"/>
      <c r="M23" s="50"/>
      <c r="N23" s="50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</row>
    <row r="24" spans="1:37" s="56" customFormat="1" ht="67.5" customHeight="1" x14ac:dyDescent="0.25">
      <c r="A24" s="371" t="s">
        <v>122</v>
      </c>
      <c r="B24" s="372">
        <v>650</v>
      </c>
      <c r="C24" s="373">
        <v>1</v>
      </c>
      <c r="D24" s="374">
        <v>4</v>
      </c>
      <c r="E24" s="372"/>
      <c r="F24" s="372"/>
      <c r="G24" s="376">
        <f t="shared" ref="G24:I25" si="0">G25</f>
        <v>21520</v>
      </c>
      <c r="H24" s="404">
        <f t="shared" si="0"/>
        <v>0</v>
      </c>
      <c r="I24" s="405">
        <f t="shared" si="0"/>
        <v>0</v>
      </c>
      <c r="J24" s="50"/>
      <c r="K24" s="50"/>
      <c r="L24" s="50"/>
      <c r="M24" s="50"/>
      <c r="N24" s="50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</row>
    <row r="25" spans="1:37" s="56" customFormat="1" x14ac:dyDescent="0.25">
      <c r="A25" s="379" t="s">
        <v>112</v>
      </c>
      <c r="B25" s="380">
        <v>650</v>
      </c>
      <c r="C25" s="381">
        <v>1</v>
      </c>
      <c r="D25" s="382">
        <v>4</v>
      </c>
      <c r="E25" s="383" t="s">
        <v>113</v>
      </c>
      <c r="F25" s="380"/>
      <c r="G25" s="384">
        <f t="shared" si="0"/>
        <v>21520</v>
      </c>
      <c r="H25" s="406">
        <f t="shared" si="0"/>
        <v>0</v>
      </c>
      <c r="I25" s="407">
        <f t="shared" si="0"/>
        <v>0</v>
      </c>
      <c r="J25" s="50"/>
      <c r="K25" s="50"/>
      <c r="L25" s="50"/>
      <c r="M25" s="50"/>
      <c r="N25" s="50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</row>
    <row r="26" spans="1:37" s="56" customFormat="1" ht="31.2" x14ac:dyDescent="0.25">
      <c r="A26" s="408" t="s">
        <v>114</v>
      </c>
      <c r="B26" s="380">
        <v>650</v>
      </c>
      <c r="C26" s="381">
        <v>1</v>
      </c>
      <c r="D26" s="382">
        <v>4</v>
      </c>
      <c r="E26" s="383" t="s">
        <v>115</v>
      </c>
      <c r="F26" s="409"/>
      <c r="G26" s="384">
        <f>G28</f>
        <v>21520</v>
      </c>
      <c r="H26" s="85">
        <v>0</v>
      </c>
      <c r="I26" s="86">
        <v>0</v>
      </c>
      <c r="J26" s="50"/>
      <c r="K26" s="50"/>
      <c r="L26" s="50"/>
      <c r="M26" s="50"/>
      <c r="N26" s="50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</row>
    <row r="27" spans="1:37" s="56" customFormat="1" ht="31.2" x14ac:dyDescent="0.25">
      <c r="A27" s="379" t="s">
        <v>123</v>
      </c>
      <c r="B27" s="380">
        <v>650</v>
      </c>
      <c r="C27" s="381">
        <v>1</v>
      </c>
      <c r="D27" s="382">
        <v>4</v>
      </c>
      <c r="E27" s="383" t="s">
        <v>124</v>
      </c>
      <c r="F27" s="409"/>
      <c r="G27" s="384">
        <f t="shared" ref="G27:I28" si="1">G28</f>
        <v>21520</v>
      </c>
      <c r="H27" s="88">
        <f t="shared" si="1"/>
        <v>0</v>
      </c>
      <c r="I27" s="89">
        <f t="shared" si="1"/>
        <v>0</v>
      </c>
      <c r="J27" s="50"/>
      <c r="K27" s="50"/>
      <c r="L27" s="50"/>
      <c r="M27" s="50"/>
      <c r="N27" s="50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</row>
    <row r="28" spans="1:37" s="76" customFormat="1" ht="62.4" x14ac:dyDescent="0.25">
      <c r="A28" s="410" t="s">
        <v>118</v>
      </c>
      <c r="B28" s="380">
        <v>650</v>
      </c>
      <c r="C28" s="381">
        <v>1</v>
      </c>
      <c r="D28" s="382">
        <v>4</v>
      </c>
      <c r="E28" s="383" t="s">
        <v>124</v>
      </c>
      <c r="F28" s="380">
        <v>100</v>
      </c>
      <c r="G28" s="384">
        <f t="shared" si="1"/>
        <v>21520</v>
      </c>
      <c r="H28" s="88">
        <f t="shared" si="1"/>
        <v>0</v>
      </c>
      <c r="I28" s="89">
        <f t="shared" si="1"/>
        <v>0</v>
      </c>
      <c r="J28" s="74"/>
      <c r="K28" s="74"/>
      <c r="L28" s="74"/>
      <c r="M28" s="74"/>
      <c r="N28" s="74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</row>
    <row r="29" spans="1:37" s="76" customFormat="1" ht="31.5" customHeight="1" x14ac:dyDescent="0.25">
      <c r="A29" s="411" t="s">
        <v>119</v>
      </c>
      <c r="B29" s="390">
        <v>650</v>
      </c>
      <c r="C29" s="391">
        <v>1</v>
      </c>
      <c r="D29" s="392">
        <v>4</v>
      </c>
      <c r="E29" s="393" t="s">
        <v>124</v>
      </c>
      <c r="F29" s="390">
        <v>120</v>
      </c>
      <c r="G29" s="394">
        <v>21520</v>
      </c>
      <c r="H29" s="90">
        <v>0</v>
      </c>
      <c r="I29" s="91">
        <v>0</v>
      </c>
      <c r="J29" s="80"/>
      <c r="K29" s="80"/>
      <c r="L29" s="80"/>
      <c r="M29" s="80"/>
      <c r="N29" s="80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</row>
    <row r="30" spans="1:37" s="84" customFormat="1" hidden="1" x14ac:dyDescent="0.25">
      <c r="A30" s="371" t="s">
        <v>125</v>
      </c>
      <c r="B30" s="372">
        <v>650</v>
      </c>
      <c r="C30" s="373">
        <v>1</v>
      </c>
      <c r="D30" s="374">
        <v>7</v>
      </c>
      <c r="E30" s="412"/>
      <c r="F30" s="372"/>
      <c r="G30" s="413">
        <f>G31</f>
        <v>0</v>
      </c>
      <c r="H30" s="81" t="e">
        <f>H31</f>
        <v>#REF!</v>
      </c>
      <c r="I30" s="82" t="e">
        <f>I31</f>
        <v>#REF!</v>
      </c>
      <c r="J30" s="50"/>
      <c r="K30" s="50"/>
      <c r="L30" s="50"/>
      <c r="M30" s="50"/>
      <c r="N30" s="50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</row>
    <row r="31" spans="1:37" s="87" customFormat="1" hidden="1" x14ac:dyDescent="0.25">
      <c r="A31" s="379" t="s">
        <v>112</v>
      </c>
      <c r="B31" s="380">
        <v>650</v>
      </c>
      <c r="C31" s="381">
        <v>1</v>
      </c>
      <c r="D31" s="382">
        <v>7</v>
      </c>
      <c r="E31" s="383" t="s">
        <v>113</v>
      </c>
      <c r="F31" s="380"/>
      <c r="G31" s="384">
        <f>G32</f>
        <v>0</v>
      </c>
      <c r="H31" s="85" t="e">
        <f>H33</f>
        <v>#REF!</v>
      </c>
      <c r="I31" s="86" t="e">
        <f>I33</f>
        <v>#REF!</v>
      </c>
      <c r="J31" s="74"/>
      <c r="K31" s="74"/>
      <c r="L31" s="74"/>
      <c r="M31" s="74"/>
      <c r="N31" s="74"/>
    </row>
    <row r="32" spans="1:37" s="75" customFormat="1" ht="31.2" hidden="1" x14ac:dyDescent="0.25">
      <c r="A32" s="408" t="s">
        <v>114</v>
      </c>
      <c r="B32" s="380">
        <v>650</v>
      </c>
      <c r="C32" s="381">
        <v>1</v>
      </c>
      <c r="D32" s="382">
        <v>7</v>
      </c>
      <c r="E32" s="383" t="s">
        <v>115</v>
      </c>
      <c r="F32" s="380"/>
      <c r="G32" s="384">
        <f>G33</f>
        <v>0</v>
      </c>
      <c r="H32" s="85" t="e">
        <f>H33</f>
        <v>#REF!</v>
      </c>
      <c r="I32" s="86" t="e">
        <f>I33</f>
        <v>#REF!</v>
      </c>
      <c r="J32" s="74"/>
      <c r="K32" s="74"/>
      <c r="L32" s="74"/>
      <c r="M32" s="74"/>
      <c r="N32" s="74"/>
    </row>
    <row r="33" spans="1:37" s="56" customFormat="1" hidden="1" x14ac:dyDescent="0.25">
      <c r="A33" s="379" t="s">
        <v>126</v>
      </c>
      <c r="B33" s="380">
        <v>650</v>
      </c>
      <c r="C33" s="381">
        <v>1</v>
      </c>
      <c r="D33" s="382">
        <v>7</v>
      </c>
      <c r="E33" s="383" t="s">
        <v>127</v>
      </c>
      <c r="F33" s="380"/>
      <c r="G33" s="384">
        <f>G34</f>
        <v>0</v>
      </c>
      <c r="H33" s="85" t="e">
        <f>#REF!+H34+H36</f>
        <v>#REF!</v>
      </c>
      <c r="I33" s="86" t="e">
        <f>#REF!+I34+I36</f>
        <v>#REF!</v>
      </c>
      <c r="J33" s="50"/>
      <c r="K33" s="50"/>
      <c r="L33" s="50"/>
      <c r="M33" s="50"/>
      <c r="N33" s="50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</row>
    <row r="34" spans="1:37" s="76" customFormat="1" ht="31.2" hidden="1" x14ac:dyDescent="0.25">
      <c r="A34" s="410" t="s">
        <v>128</v>
      </c>
      <c r="B34" s="380">
        <v>650</v>
      </c>
      <c r="C34" s="381">
        <v>1</v>
      </c>
      <c r="D34" s="382">
        <v>7</v>
      </c>
      <c r="E34" s="383" t="s">
        <v>127</v>
      </c>
      <c r="F34" s="380">
        <v>200</v>
      </c>
      <c r="G34" s="384">
        <f>G35</f>
        <v>0</v>
      </c>
      <c r="H34" s="88">
        <f>H35</f>
        <v>0</v>
      </c>
      <c r="I34" s="89">
        <f>I35</f>
        <v>0</v>
      </c>
      <c r="J34" s="74"/>
      <c r="K34" s="74"/>
      <c r="L34" s="74"/>
      <c r="M34" s="74"/>
      <c r="N34" s="74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</row>
    <row r="35" spans="1:37" s="76" customFormat="1" ht="31.2" hidden="1" x14ac:dyDescent="0.25">
      <c r="A35" s="411" t="s">
        <v>129</v>
      </c>
      <c r="B35" s="390">
        <v>650</v>
      </c>
      <c r="C35" s="391">
        <v>1</v>
      </c>
      <c r="D35" s="392">
        <v>7</v>
      </c>
      <c r="E35" s="393" t="s">
        <v>127</v>
      </c>
      <c r="F35" s="390">
        <v>240</v>
      </c>
      <c r="G35" s="394">
        <v>0</v>
      </c>
      <c r="H35" s="90">
        <v>0</v>
      </c>
      <c r="I35" s="91">
        <v>0</v>
      </c>
      <c r="J35" s="74"/>
      <c r="K35" s="74"/>
      <c r="L35" s="74"/>
      <c r="M35" s="74"/>
      <c r="N35" s="74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</row>
    <row r="36" spans="1:37" s="95" customFormat="1" x14ac:dyDescent="0.25">
      <c r="A36" s="371" t="s">
        <v>130</v>
      </c>
      <c r="B36" s="372">
        <v>650</v>
      </c>
      <c r="C36" s="373">
        <v>1</v>
      </c>
      <c r="D36" s="374">
        <v>11</v>
      </c>
      <c r="E36" s="375"/>
      <c r="F36" s="372"/>
      <c r="G36" s="376">
        <f t="shared" ref="G36:I37" si="2">G37</f>
        <v>275.7</v>
      </c>
      <c r="H36" s="81">
        <f t="shared" si="2"/>
        <v>0</v>
      </c>
      <c r="I36" s="82">
        <f t="shared" si="2"/>
        <v>0</v>
      </c>
      <c r="J36" s="50"/>
      <c r="K36" s="50"/>
      <c r="L36" s="50"/>
      <c r="M36" s="50"/>
      <c r="N36" s="50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</row>
    <row r="37" spans="1:37" s="94" customFormat="1" x14ac:dyDescent="0.25">
      <c r="A37" s="379" t="s">
        <v>112</v>
      </c>
      <c r="B37" s="380">
        <v>650</v>
      </c>
      <c r="C37" s="381">
        <v>1</v>
      </c>
      <c r="D37" s="382">
        <v>11</v>
      </c>
      <c r="E37" s="383" t="s">
        <v>113</v>
      </c>
      <c r="F37" s="380"/>
      <c r="G37" s="384">
        <f t="shared" si="2"/>
        <v>275.7</v>
      </c>
      <c r="H37" s="85">
        <f t="shared" si="2"/>
        <v>0</v>
      </c>
      <c r="I37" s="86">
        <f t="shared" si="2"/>
        <v>0</v>
      </c>
      <c r="J37" s="50"/>
      <c r="K37" s="50"/>
      <c r="L37" s="50"/>
      <c r="M37" s="50"/>
      <c r="N37" s="50"/>
    </row>
    <row r="38" spans="1:37" s="95" customFormat="1" x14ac:dyDescent="0.25">
      <c r="A38" s="379" t="s">
        <v>131</v>
      </c>
      <c r="B38" s="380">
        <v>650</v>
      </c>
      <c r="C38" s="381">
        <v>1</v>
      </c>
      <c r="D38" s="382">
        <v>11</v>
      </c>
      <c r="E38" s="383" t="s">
        <v>132</v>
      </c>
      <c r="F38" s="380"/>
      <c r="G38" s="384">
        <f>G39</f>
        <v>275.7</v>
      </c>
      <c r="H38" s="85">
        <f>H40</f>
        <v>0</v>
      </c>
      <c r="I38" s="86">
        <f>I40</f>
        <v>0</v>
      </c>
      <c r="J38" s="50"/>
      <c r="K38" s="50"/>
      <c r="L38" s="50"/>
      <c r="M38" s="50"/>
      <c r="N38" s="50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</row>
    <row r="39" spans="1:37" s="95" customFormat="1" x14ac:dyDescent="0.25">
      <c r="A39" s="379" t="s">
        <v>133</v>
      </c>
      <c r="B39" s="380">
        <v>650</v>
      </c>
      <c r="C39" s="381">
        <v>1</v>
      </c>
      <c r="D39" s="382">
        <v>11</v>
      </c>
      <c r="E39" s="383" t="s">
        <v>134</v>
      </c>
      <c r="F39" s="380"/>
      <c r="G39" s="384">
        <f>G40</f>
        <v>275.7</v>
      </c>
      <c r="H39" s="85">
        <f>H40</f>
        <v>0</v>
      </c>
      <c r="I39" s="86">
        <f>I40</f>
        <v>0</v>
      </c>
      <c r="J39" s="50"/>
      <c r="K39" s="50"/>
      <c r="L39" s="50"/>
      <c r="M39" s="50"/>
      <c r="N39" s="50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</row>
    <row r="40" spans="1:37" s="95" customFormat="1" x14ac:dyDescent="0.3">
      <c r="A40" s="385" t="s">
        <v>135</v>
      </c>
      <c r="B40" s="380">
        <v>650</v>
      </c>
      <c r="C40" s="381">
        <v>1</v>
      </c>
      <c r="D40" s="382">
        <v>11</v>
      </c>
      <c r="E40" s="383" t="s">
        <v>134</v>
      </c>
      <c r="F40" s="380">
        <v>800</v>
      </c>
      <c r="G40" s="384">
        <f>G41</f>
        <v>275.7</v>
      </c>
      <c r="H40" s="387">
        <f>H41</f>
        <v>0</v>
      </c>
      <c r="I40" s="388">
        <f>I41</f>
        <v>0</v>
      </c>
      <c r="J40" s="50"/>
      <c r="K40" s="50"/>
      <c r="L40" s="50"/>
      <c r="M40" s="50"/>
      <c r="N40" s="50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</row>
    <row r="41" spans="1:37" s="95" customFormat="1" x14ac:dyDescent="0.3">
      <c r="A41" s="414" t="s">
        <v>136</v>
      </c>
      <c r="B41" s="390">
        <v>650</v>
      </c>
      <c r="C41" s="391">
        <v>1</v>
      </c>
      <c r="D41" s="392">
        <v>11</v>
      </c>
      <c r="E41" s="393" t="s">
        <v>134</v>
      </c>
      <c r="F41" s="390">
        <v>870</v>
      </c>
      <c r="G41" s="394">
        <v>275.7</v>
      </c>
      <c r="H41" s="415">
        <v>0</v>
      </c>
      <c r="I41" s="416">
        <v>0</v>
      </c>
      <c r="J41" s="50"/>
      <c r="K41" s="50"/>
      <c r="L41" s="50"/>
      <c r="M41" s="50"/>
      <c r="N41" s="50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</row>
    <row r="42" spans="1:37" s="84" customFormat="1" ht="17.399999999999999" customHeight="1" x14ac:dyDescent="0.25">
      <c r="A42" s="371" t="s">
        <v>137</v>
      </c>
      <c r="B42" s="372">
        <v>650</v>
      </c>
      <c r="C42" s="373">
        <v>1</v>
      </c>
      <c r="D42" s="374">
        <v>13</v>
      </c>
      <c r="E42" s="372"/>
      <c r="F42" s="372"/>
      <c r="G42" s="376">
        <f>G43+G50</f>
        <v>7320.2</v>
      </c>
      <c r="H42" s="92">
        <f>H50</f>
        <v>0</v>
      </c>
      <c r="I42" s="93">
        <f>I50</f>
        <v>0</v>
      </c>
      <c r="J42" s="50"/>
      <c r="K42" s="50"/>
      <c r="L42" s="50"/>
      <c r="M42" s="50"/>
      <c r="N42" s="50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</row>
    <row r="43" spans="1:37" s="87" customFormat="1" ht="45.6" hidden="1" customHeight="1" x14ac:dyDescent="0.25">
      <c r="A43" s="417" t="s">
        <v>138</v>
      </c>
      <c r="B43" s="380">
        <v>650</v>
      </c>
      <c r="C43" s="381">
        <v>1</v>
      </c>
      <c r="D43" s="382">
        <v>13</v>
      </c>
      <c r="E43" s="383" t="s">
        <v>139</v>
      </c>
      <c r="F43" s="380"/>
      <c r="G43" s="418">
        <f>G44</f>
        <v>0</v>
      </c>
      <c r="H43" s="85">
        <f>H45</f>
        <v>0</v>
      </c>
      <c r="I43" s="86">
        <f>I45</f>
        <v>0</v>
      </c>
      <c r="J43" s="74"/>
      <c r="K43" s="74"/>
      <c r="L43" s="74"/>
      <c r="M43" s="74"/>
      <c r="N43" s="74"/>
    </row>
    <row r="44" spans="1:37" s="75" customFormat="1" ht="31.95" hidden="1" customHeight="1" x14ac:dyDescent="0.25">
      <c r="A44" s="419" t="s">
        <v>140</v>
      </c>
      <c r="B44" s="380">
        <v>650</v>
      </c>
      <c r="C44" s="381">
        <v>1</v>
      </c>
      <c r="D44" s="382">
        <v>13</v>
      </c>
      <c r="E44" s="383" t="s">
        <v>141</v>
      </c>
      <c r="F44" s="380"/>
      <c r="G44" s="418">
        <f>G45</f>
        <v>0</v>
      </c>
      <c r="H44" s="85">
        <f>H45</f>
        <v>0</v>
      </c>
      <c r="I44" s="86">
        <f>I45</f>
        <v>0</v>
      </c>
      <c r="J44" s="74"/>
      <c r="K44" s="74"/>
      <c r="L44" s="74"/>
      <c r="M44" s="74"/>
      <c r="N44" s="74"/>
    </row>
    <row r="45" spans="1:37" s="75" customFormat="1" ht="31.95" hidden="1" customHeight="1" x14ac:dyDescent="0.25">
      <c r="A45" s="417" t="s">
        <v>142</v>
      </c>
      <c r="B45" s="380">
        <v>650</v>
      </c>
      <c r="C45" s="381">
        <v>1</v>
      </c>
      <c r="D45" s="382">
        <v>13</v>
      </c>
      <c r="E45" s="383" t="s">
        <v>143</v>
      </c>
      <c r="F45" s="380"/>
      <c r="G45" s="418">
        <f>G46+G48</f>
        <v>0</v>
      </c>
      <c r="H45" s="85">
        <f>H46+H50</f>
        <v>0</v>
      </c>
      <c r="I45" s="86">
        <f>I46+I50</f>
        <v>0</v>
      </c>
      <c r="J45" s="74"/>
      <c r="K45" s="74"/>
      <c r="L45" s="74"/>
      <c r="M45" s="74"/>
      <c r="N45" s="74"/>
    </row>
    <row r="46" spans="1:37" s="75" customFormat="1" ht="31.95" hidden="1" customHeight="1" x14ac:dyDescent="0.25">
      <c r="A46" s="420" t="s">
        <v>144</v>
      </c>
      <c r="B46" s="380">
        <v>650</v>
      </c>
      <c r="C46" s="381">
        <v>1</v>
      </c>
      <c r="D46" s="382">
        <v>13</v>
      </c>
      <c r="E46" s="383" t="s">
        <v>145</v>
      </c>
      <c r="F46" s="380">
        <v>200</v>
      </c>
      <c r="G46" s="418">
        <f>G47</f>
        <v>0</v>
      </c>
      <c r="H46" s="85">
        <f>H47</f>
        <v>0</v>
      </c>
      <c r="I46" s="86">
        <f>I47</f>
        <v>0</v>
      </c>
      <c r="J46" s="74"/>
      <c r="K46" s="74"/>
      <c r="L46" s="74"/>
      <c r="M46" s="74"/>
      <c r="N46" s="74"/>
    </row>
    <row r="47" spans="1:37" s="75" customFormat="1" ht="31.2" hidden="1" x14ac:dyDescent="0.25">
      <c r="A47" s="411" t="s">
        <v>129</v>
      </c>
      <c r="B47" s="390">
        <v>650</v>
      </c>
      <c r="C47" s="391">
        <v>1</v>
      </c>
      <c r="D47" s="392">
        <v>13</v>
      </c>
      <c r="E47" s="393" t="s">
        <v>145</v>
      </c>
      <c r="F47" s="390">
        <v>240</v>
      </c>
      <c r="G47" s="394">
        <v>0</v>
      </c>
      <c r="H47" s="97">
        <v>0</v>
      </c>
      <c r="I47" s="98">
        <v>0</v>
      </c>
      <c r="J47" s="74"/>
      <c r="K47" s="74"/>
      <c r="L47" s="74"/>
      <c r="M47" s="74"/>
      <c r="N47" s="74"/>
    </row>
    <row r="48" spans="1:37" s="75" customFormat="1" ht="31.95" hidden="1" customHeight="1" x14ac:dyDescent="0.25">
      <c r="A48" s="420" t="s">
        <v>146</v>
      </c>
      <c r="B48" s="380">
        <v>650</v>
      </c>
      <c r="C48" s="381">
        <v>1</v>
      </c>
      <c r="D48" s="382">
        <v>13</v>
      </c>
      <c r="E48" s="383" t="s">
        <v>147</v>
      </c>
      <c r="F48" s="380">
        <v>200</v>
      </c>
      <c r="G48" s="418">
        <f>G49</f>
        <v>0</v>
      </c>
      <c r="H48" s="85">
        <f>H49</f>
        <v>0</v>
      </c>
      <c r="I48" s="86">
        <f>I49</f>
        <v>0</v>
      </c>
      <c r="J48" s="74"/>
      <c r="K48" s="74"/>
      <c r="L48" s="74"/>
      <c r="M48" s="74"/>
      <c r="N48" s="74"/>
    </row>
    <row r="49" spans="1:37" s="75" customFormat="1" ht="31.2" hidden="1" x14ac:dyDescent="0.25">
      <c r="A49" s="411" t="s">
        <v>129</v>
      </c>
      <c r="B49" s="390">
        <v>650</v>
      </c>
      <c r="C49" s="391">
        <v>1</v>
      </c>
      <c r="D49" s="392">
        <v>13</v>
      </c>
      <c r="E49" s="393" t="s">
        <v>147</v>
      </c>
      <c r="F49" s="390">
        <v>240</v>
      </c>
      <c r="G49" s="394">
        <v>0</v>
      </c>
      <c r="H49" s="97">
        <v>0</v>
      </c>
      <c r="I49" s="98">
        <v>0</v>
      </c>
      <c r="J49" s="74"/>
      <c r="K49" s="74"/>
      <c r="L49" s="74"/>
      <c r="M49" s="74"/>
      <c r="N49" s="74"/>
    </row>
    <row r="50" spans="1:37" s="87" customFormat="1" x14ac:dyDescent="0.25">
      <c r="A50" s="379" t="s">
        <v>112</v>
      </c>
      <c r="B50" s="380">
        <v>650</v>
      </c>
      <c r="C50" s="381">
        <v>1</v>
      </c>
      <c r="D50" s="382">
        <v>13</v>
      </c>
      <c r="E50" s="383" t="s">
        <v>113</v>
      </c>
      <c r="F50" s="380"/>
      <c r="G50" s="384">
        <f>G52+G58+G65</f>
        <v>7320.2</v>
      </c>
      <c r="H50" s="60">
        <f>H52</f>
        <v>0</v>
      </c>
      <c r="I50" s="61">
        <f>I52</f>
        <v>0</v>
      </c>
      <c r="J50" s="74"/>
      <c r="K50" s="74"/>
      <c r="L50" s="74"/>
      <c r="M50" s="74"/>
      <c r="N50" s="74"/>
    </row>
    <row r="51" spans="1:37" s="75" customFormat="1" ht="31.2" x14ac:dyDescent="0.25">
      <c r="A51" s="408" t="s">
        <v>114</v>
      </c>
      <c r="B51" s="380">
        <v>650</v>
      </c>
      <c r="C51" s="381">
        <v>1</v>
      </c>
      <c r="D51" s="382">
        <v>13</v>
      </c>
      <c r="E51" s="383" t="s">
        <v>115</v>
      </c>
      <c r="F51" s="380"/>
      <c r="G51" s="384">
        <f>G52+G58</f>
        <v>7234.2</v>
      </c>
      <c r="H51" s="60">
        <f>H52</f>
        <v>0</v>
      </c>
      <c r="I51" s="61">
        <f>I52</f>
        <v>0</v>
      </c>
      <c r="J51" s="74"/>
      <c r="K51" s="74"/>
      <c r="L51" s="74"/>
      <c r="M51" s="74"/>
      <c r="N51" s="74"/>
    </row>
    <row r="52" spans="1:37" s="75" customFormat="1" ht="46.8" x14ac:dyDescent="0.25">
      <c r="A52" s="379" t="s">
        <v>148</v>
      </c>
      <c r="B52" s="380">
        <v>650</v>
      </c>
      <c r="C52" s="381">
        <v>1</v>
      </c>
      <c r="D52" s="382">
        <v>13</v>
      </c>
      <c r="E52" s="383" t="s">
        <v>149</v>
      </c>
      <c r="F52" s="380"/>
      <c r="G52" s="384">
        <f>G53+G55</f>
        <v>1393.2</v>
      </c>
      <c r="H52" s="60">
        <f>H53+H55</f>
        <v>0</v>
      </c>
      <c r="I52" s="61">
        <f>I53+I55</f>
        <v>0</v>
      </c>
      <c r="J52" s="74"/>
      <c r="K52" s="74"/>
      <c r="L52" s="74"/>
      <c r="M52" s="74"/>
      <c r="N52" s="74"/>
    </row>
    <row r="53" spans="1:37" s="75" customFormat="1" ht="31.2" x14ac:dyDescent="0.25">
      <c r="A53" s="410" t="s">
        <v>128</v>
      </c>
      <c r="B53" s="380">
        <v>650</v>
      </c>
      <c r="C53" s="381">
        <v>1</v>
      </c>
      <c r="D53" s="382">
        <v>13</v>
      </c>
      <c r="E53" s="383" t="s">
        <v>149</v>
      </c>
      <c r="F53" s="380">
        <v>200</v>
      </c>
      <c r="G53" s="384">
        <f>G54</f>
        <v>176.2</v>
      </c>
      <c r="H53" s="60">
        <f>H54</f>
        <v>0</v>
      </c>
      <c r="I53" s="61">
        <f>I54</f>
        <v>0</v>
      </c>
      <c r="J53" s="74"/>
      <c r="K53" s="74"/>
      <c r="L53" s="74"/>
      <c r="M53" s="74"/>
      <c r="N53" s="74"/>
    </row>
    <row r="54" spans="1:37" s="75" customFormat="1" ht="31.2" x14ac:dyDescent="0.25">
      <c r="A54" s="411" t="s">
        <v>129</v>
      </c>
      <c r="B54" s="390">
        <v>650</v>
      </c>
      <c r="C54" s="391">
        <v>1</v>
      </c>
      <c r="D54" s="392">
        <v>13</v>
      </c>
      <c r="E54" s="393" t="s">
        <v>149</v>
      </c>
      <c r="F54" s="390">
        <v>240</v>
      </c>
      <c r="G54" s="394">
        <v>176.2</v>
      </c>
      <c r="H54" s="99">
        <v>0</v>
      </c>
      <c r="I54" s="100">
        <v>0</v>
      </c>
      <c r="J54" s="74"/>
      <c r="K54" s="74"/>
      <c r="L54" s="74"/>
      <c r="M54" s="74"/>
      <c r="N54" s="74"/>
    </row>
    <row r="55" spans="1:37" s="75" customFormat="1" ht="13.95" customHeight="1" x14ac:dyDescent="0.3">
      <c r="A55" s="386" t="s">
        <v>150</v>
      </c>
      <c r="B55" s="380">
        <v>650</v>
      </c>
      <c r="C55" s="381">
        <v>1</v>
      </c>
      <c r="D55" s="382">
        <v>13</v>
      </c>
      <c r="E55" s="383" t="s">
        <v>149</v>
      </c>
      <c r="F55" s="380">
        <v>800</v>
      </c>
      <c r="G55" s="384">
        <f>G57+G56</f>
        <v>1217</v>
      </c>
      <c r="H55" s="60">
        <f>H57</f>
        <v>0</v>
      </c>
      <c r="I55" s="61">
        <f>I57</f>
        <v>0</v>
      </c>
      <c r="J55" s="74"/>
      <c r="K55" s="74"/>
      <c r="L55" s="74"/>
      <c r="M55" s="74"/>
      <c r="N55" s="74"/>
    </row>
    <row r="56" spans="1:37" s="75" customFormat="1" ht="31.2" hidden="1" customHeight="1" x14ac:dyDescent="0.25">
      <c r="A56" s="411" t="s">
        <v>151</v>
      </c>
      <c r="B56" s="390">
        <v>650</v>
      </c>
      <c r="C56" s="391">
        <v>1</v>
      </c>
      <c r="D56" s="392">
        <v>13</v>
      </c>
      <c r="E56" s="393" t="s">
        <v>149</v>
      </c>
      <c r="F56" s="390">
        <v>830</v>
      </c>
      <c r="G56" s="394">
        <v>0</v>
      </c>
      <c r="H56" s="99">
        <v>0</v>
      </c>
      <c r="I56" s="100">
        <v>0</v>
      </c>
      <c r="J56" s="74"/>
      <c r="K56" s="74"/>
      <c r="L56" s="74"/>
      <c r="M56" s="74"/>
      <c r="N56" s="74"/>
    </row>
    <row r="57" spans="1:37" s="75" customFormat="1" x14ac:dyDescent="0.25">
      <c r="A57" s="411" t="s">
        <v>152</v>
      </c>
      <c r="B57" s="390">
        <v>650</v>
      </c>
      <c r="C57" s="391">
        <v>1</v>
      </c>
      <c r="D57" s="392">
        <v>13</v>
      </c>
      <c r="E57" s="393" t="s">
        <v>149</v>
      </c>
      <c r="F57" s="390">
        <v>850</v>
      </c>
      <c r="G57" s="394">
        <v>1217</v>
      </c>
      <c r="H57" s="99">
        <v>0</v>
      </c>
      <c r="I57" s="100">
        <v>0</v>
      </c>
      <c r="J57" s="74"/>
      <c r="K57" s="74"/>
      <c r="L57" s="74"/>
      <c r="M57" s="74"/>
      <c r="N57" s="74"/>
    </row>
    <row r="58" spans="1:37" s="56" customFormat="1" x14ac:dyDescent="0.25">
      <c r="A58" s="379" t="s">
        <v>126</v>
      </c>
      <c r="B58" s="380">
        <v>650</v>
      </c>
      <c r="C58" s="381">
        <v>1</v>
      </c>
      <c r="D58" s="382">
        <v>13</v>
      </c>
      <c r="E58" s="383" t="s">
        <v>127</v>
      </c>
      <c r="F58" s="380"/>
      <c r="G58" s="384">
        <f>G59+G61+G63</f>
        <v>5841</v>
      </c>
      <c r="H58" s="60">
        <f>H59+H61+H63</f>
        <v>0</v>
      </c>
      <c r="I58" s="61">
        <f>I59+I61+I63</f>
        <v>0</v>
      </c>
      <c r="J58" s="50"/>
      <c r="K58" s="50"/>
      <c r="L58" s="50"/>
      <c r="M58" s="50"/>
      <c r="N58" s="50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</row>
    <row r="59" spans="1:37" s="76" customFormat="1" ht="62.4" x14ac:dyDescent="0.25">
      <c r="A59" s="410" t="s">
        <v>118</v>
      </c>
      <c r="B59" s="380">
        <v>650</v>
      </c>
      <c r="C59" s="381">
        <v>1</v>
      </c>
      <c r="D59" s="382">
        <v>13</v>
      </c>
      <c r="E59" s="383" t="s">
        <v>127</v>
      </c>
      <c r="F59" s="380">
        <v>100</v>
      </c>
      <c r="G59" s="384">
        <f>G60</f>
        <v>645</v>
      </c>
      <c r="H59" s="71">
        <f>H60</f>
        <v>0</v>
      </c>
      <c r="I59" s="72">
        <f>I60</f>
        <v>0</v>
      </c>
      <c r="J59" s="74"/>
      <c r="K59" s="74"/>
      <c r="L59" s="74"/>
      <c r="M59" s="74"/>
      <c r="N59" s="74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</row>
    <row r="60" spans="1:37" s="76" customFormat="1" ht="31.2" x14ac:dyDescent="0.25">
      <c r="A60" s="411" t="s">
        <v>119</v>
      </c>
      <c r="B60" s="390">
        <v>650</v>
      </c>
      <c r="C60" s="391">
        <v>1</v>
      </c>
      <c r="D60" s="392">
        <v>13</v>
      </c>
      <c r="E60" s="393" t="s">
        <v>127</v>
      </c>
      <c r="F60" s="390">
        <v>120</v>
      </c>
      <c r="G60" s="394">
        <v>645</v>
      </c>
      <c r="H60" s="78">
        <v>0</v>
      </c>
      <c r="I60" s="79">
        <v>0</v>
      </c>
      <c r="J60" s="74"/>
      <c r="K60" s="74"/>
      <c r="L60" s="74"/>
      <c r="M60" s="101">
        <f>G60</f>
        <v>645</v>
      </c>
      <c r="N60" s="74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</row>
    <row r="61" spans="1:37" s="76" customFormat="1" ht="31.2" x14ac:dyDescent="0.25">
      <c r="A61" s="410" t="s">
        <v>128</v>
      </c>
      <c r="B61" s="380">
        <v>650</v>
      </c>
      <c r="C61" s="381">
        <v>1</v>
      </c>
      <c r="D61" s="382">
        <v>13</v>
      </c>
      <c r="E61" s="383" t="s">
        <v>127</v>
      </c>
      <c r="F61" s="380">
        <v>200</v>
      </c>
      <c r="G61" s="384">
        <f>G62</f>
        <v>5171</v>
      </c>
      <c r="H61" s="71">
        <f>H62</f>
        <v>0</v>
      </c>
      <c r="I61" s="72">
        <f>I62</f>
        <v>0</v>
      </c>
      <c r="J61" s="74"/>
      <c r="K61" s="74"/>
      <c r="L61" s="74"/>
      <c r="M61" s="74"/>
      <c r="N61" s="74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</row>
    <row r="62" spans="1:37" s="76" customFormat="1" ht="30" customHeight="1" x14ac:dyDescent="0.25">
      <c r="A62" s="411" t="s">
        <v>129</v>
      </c>
      <c r="B62" s="390">
        <v>650</v>
      </c>
      <c r="C62" s="391">
        <v>1</v>
      </c>
      <c r="D62" s="392">
        <v>13</v>
      </c>
      <c r="E62" s="393" t="s">
        <v>127</v>
      </c>
      <c r="F62" s="390">
        <v>240</v>
      </c>
      <c r="G62" s="394">
        <v>5171</v>
      </c>
      <c r="H62" s="78">
        <v>0</v>
      </c>
      <c r="I62" s="79">
        <v>0</v>
      </c>
      <c r="J62" s="74"/>
      <c r="K62" s="74"/>
      <c r="L62" s="74"/>
      <c r="M62" s="74"/>
      <c r="N62" s="74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</row>
    <row r="63" spans="1:37" s="75" customFormat="1" ht="24.75" customHeight="1" x14ac:dyDescent="0.3">
      <c r="A63" s="397" t="s">
        <v>150</v>
      </c>
      <c r="B63" s="380">
        <v>650</v>
      </c>
      <c r="C63" s="381">
        <v>1</v>
      </c>
      <c r="D63" s="382">
        <v>13</v>
      </c>
      <c r="E63" s="383" t="s">
        <v>127</v>
      </c>
      <c r="F63" s="380">
        <v>800</v>
      </c>
      <c r="G63" s="384">
        <f>G64</f>
        <v>25</v>
      </c>
      <c r="H63" s="102">
        <f>H64</f>
        <v>0</v>
      </c>
      <c r="I63" s="103">
        <f>I64</f>
        <v>0</v>
      </c>
      <c r="J63" s="74"/>
      <c r="K63" s="74"/>
      <c r="L63" s="74"/>
      <c r="M63" s="74"/>
      <c r="N63" s="74"/>
    </row>
    <row r="64" spans="1:37" s="75" customFormat="1" ht="24.75" customHeight="1" x14ac:dyDescent="0.25">
      <c r="A64" s="411" t="s">
        <v>152</v>
      </c>
      <c r="B64" s="390">
        <v>650</v>
      </c>
      <c r="C64" s="391">
        <v>1</v>
      </c>
      <c r="D64" s="392">
        <v>13</v>
      </c>
      <c r="E64" s="393" t="s">
        <v>127</v>
      </c>
      <c r="F64" s="390">
        <v>850</v>
      </c>
      <c r="G64" s="394">
        <v>25</v>
      </c>
      <c r="H64" s="102">
        <v>0</v>
      </c>
      <c r="I64" s="103">
        <v>0</v>
      </c>
      <c r="J64" s="74"/>
      <c r="K64" s="74"/>
      <c r="L64" s="74"/>
      <c r="M64" s="74"/>
      <c r="N64" s="74"/>
    </row>
    <row r="65" spans="1:37" s="56" customFormat="1" ht="65.25" customHeight="1" x14ac:dyDescent="0.25">
      <c r="A65" s="379" t="s">
        <v>153</v>
      </c>
      <c r="B65" s="380">
        <v>650</v>
      </c>
      <c r="C65" s="381">
        <v>1</v>
      </c>
      <c r="D65" s="382">
        <v>13</v>
      </c>
      <c r="E65" s="383" t="s">
        <v>154</v>
      </c>
      <c r="F65" s="380"/>
      <c r="G65" s="384">
        <f>G66</f>
        <v>86</v>
      </c>
      <c r="H65" s="60">
        <v>0</v>
      </c>
      <c r="I65" s="61">
        <v>0</v>
      </c>
      <c r="J65" s="50"/>
      <c r="K65" s="50"/>
      <c r="L65" s="50"/>
      <c r="M65" s="50"/>
      <c r="N65" s="50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55"/>
      <c r="AI65" s="55"/>
      <c r="AJ65" s="55"/>
      <c r="AK65" s="55"/>
    </row>
    <row r="66" spans="1:37" s="76" customFormat="1" ht="27.6" customHeight="1" x14ac:dyDescent="0.25">
      <c r="A66" s="410" t="s">
        <v>333</v>
      </c>
      <c r="B66" s="380">
        <v>650</v>
      </c>
      <c r="C66" s="381">
        <v>1</v>
      </c>
      <c r="D66" s="382">
        <v>13</v>
      </c>
      <c r="E66" s="383" t="s">
        <v>154</v>
      </c>
      <c r="F66" s="380">
        <v>500</v>
      </c>
      <c r="G66" s="384">
        <f>G67</f>
        <v>86</v>
      </c>
      <c r="H66" s="71">
        <f>H67</f>
        <v>0</v>
      </c>
      <c r="I66" s="72">
        <f>I67</f>
        <v>0</v>
      </c>
      <c r="J66" s="74"/>
      <c r="K66" s="74"/>
      <c r="L66" s="74"/>
      <c r="M66" s="74"/>
      <c r="N66" s="74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</row>
    <row r="67" spans="1:37" s="76" customFormat="1" ht="19.95" customHeight="1" thickBot="1" x14ac:dyDescent="0.3">
      <c r="A67" s="411" t="s">
        <v>334</v>
      </c>
      <c r="B67" s="390">
        <v>650</v>
      </c>
      <c r="C67" s="391">
        <v>1</v>
      </c>
      <c r="D67" s="392">
        <v>13</v>
      </c>
      <c r="E67" s="393" t="s">
        <v>154</v>
      </c>
      <c r="F67" s="390">
        <v>540</v>
      </c>
      <c r="G67" s="394">
        <v>86</v>
      </c>
      <c r="H67" s="78">
        <v>0</v>
      </c>
      <c r="I67" s="79">
        <v>0</v>
      </c>
      <c r="J67" s="74"/>
      <c r="K67" s="74"/>
      <c r="L67" s="74"/>
      <c r="M67" s="74"/>
      <c r="N67" s="74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</row>
    <row r="68" spans="1:37" s="56" customFormat="1" ht="16.2" thickBot="1" x14ac:dyDescent="0.3">
      <c r="A68" s="421" t="s">
        <v>155</v>
      </c>
      <c r="B68" s="422">
        <v>650</v>
      </c>
      <c r="C68" s="422" t="s">
        <v>156</v>
      </c>
      <c r="D68" s="423"/>
      <c r="E68" s="367"/>
      <c r="F68" s="364"/>
      <c r="G68" s="368">
        <f>G69</f>
        <v>435.5</v>
      </c>
      <c r="H68" s="104">
        <f>H69</f>
        <v>788</v>
      </c>
      <c r="I68" s="105">
        <f>I69</f>
        <v>788</v>
      </c>
      <c r="J68" s="50"/>
      <c r="K68" s="50"/>
      <c r="L68" s="50"/>
      <c r="M68" s="50"/>
      <c r="N68" s="50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</row>
    <row r="69" spans="1:37" s="56" customFormat="1" x14ac:dyDescent="0.25">
      <c r="A69" s="371" t="s">
        <v>157</v>
      </c>
      <c r="B69" s="424">
        <v>650</v>
      </c>
      <c r="C69" s="424" t="s">
        <v>156</v>
      </c>
      <c r="D69" s="424" t="s">
        <v>158</v>
      </c>
      <c r="E69" s="375"/>
      <c r="F69" s="372"/>
      <c r="G69" s="376">
        <f>G70</f>
        <v>435.5</v>
      </c>
      <c r="H69" s="51">
        <f t="shared" ref="H69:I73" si="3">H70</f>
        <v>788</v>
      </c>
      <c r="I69" s="106">
        <f t="shared" si="3"/>
        <v>788</v>
      </c>
      <c r="J69" s="50"/>
      <c r="K69" s="50"/>
      <c r="L69" s="50"/>
      <c r="M69" s="50"/>
      <c r="N69" s="50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</row>
    <row r="70" spans="1:37" s="55" customFormat="1" ht="19.5" customHeight="1" x14ac:dyDescent="0.25">
      <c r="A70" s="379" t="s">
        <v>159</v>
      </c>
      <c r="B70" s="425">
        <v>650</v>
      </c>
      <c r="C70" s="425" t="s">
        <v>156</v>
      </c>
      <c r="D70" s="425" t="s">
        <v>158</v>
      </c>
      <c r="E70" s="383" t="s">
        <v>113</v>
      </c>
      <c r="F70" s="380"/>
      <c r="G70" s="384">
        <f>G71</f>
        <v>435.5</v>
      </c>
      <c r="H70" s="60">
        <f t="shared" si="3"/>
        <v>788</v>
      </c>
      <c r="I70" s="108">
        <f t="shared" si="3"/>
        <v>788</v>
      </c>
      <c r="J70" s="50"/>
      <c r="K70" s="50"/>
      <c r="L70" s="50"/>
      <c r="M70" s="50"/>
      <c r="N70" s="50"/>
    </row>
    <row r="71" spans="1:37" s="56" customFormat="1" ht="36.75" customHeight="1" x14ac:dyDescent="0.25">
      <c r="A71" s="426" t="s">
        <v>160</v>
      </c>
      <c r="B71" s="425">
        <v>650</v>
      </c>
      <c r="C71" s="425" t="s">
        <v>156</v>
      </c>
      <c r="D71" s="425" t="s">
        <v>158</v>
      </c>
      <c r="E71" s="383" t="s">
        <v>161</v>
      </c>
      <c r="F71" s="380"/>
      <c r="G71" s="384">
        <f>G73+G75</f>
        <v>435.5</v>
      </c>
      <c r="H71" s="60">
        <f>H73+H75</f>
        <v>788</v>
      </c>
      <c r="I71" s="108">
        <f>I73+I75</f>
        <v>788</v>
      </c>
      <c r="J71" s="50"/>
      <c r="K71" s="50"/>
      <c r="L71" s="50"/>
      <c r="M71" s="50"/>
      <c r="N71" s="50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</row>
    <row r="72" spans="1:37" s="56" customFormat="1" ht="34.200000000000003" customHeight="1" x14ac:dyDescent="0.25">
      <c r="A72" s="426" t="s">
        <v>162</v>
      </c>
      <c r="B72" s="425">
        <v>650</v>
      </c>
      <c r="C72" s="425" t="s">
        <v>156</v>
      </c>
      <c r="D72" s="425" t="s">
        <v>158</v>
      </c>
      <c r="E72" s="425" t="s">
        <v>163</v>
      </c>
      <c r="F72" s="380"/>
      <c r="G72" s="384">
        <f>G73</f>
        <v>435.5</v>
      </c>
      <c r="H72" s="71">
        <f>H73</f>
        <v>778</v>
      </c>
      <c r="I72" s="109">
        <f>I73</f>
        <v>778</v>
      </c>
      <c r="J72" s="50"/>
      <c r="K72" s="50"/>
      <c r="L72" s="50"/>
      <c r="M72" s="50"/>
      <c r="N72" s="50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</row>
    <row r="73" spans="1:37" s="56" customFormat="1" ht="62.4" x14ac:dyDescent="0.25">
      <c r="A73" s="410" t="s">
        <v>118</v>
      </c>
      <c r="B73" s="425">
        <v>650</v>
      </c>
      <c r="C73" s="425" t="s">
        <v>156</v>
      </c>
      <c r="D73" s="425" t="s">
        <v>158</v>
      </c>
      <c r="E73" s="425" t="s">
        <v>163</v>
      </c>
      <c r="F73" s="380">
        <v>100</v>
      </c>
      <c r="G73" s="384">
        <f>G74</f>
        <v>435.5</v>
      </c>
      <c r="H73" s="71">
        <f t="shared" si="3"/>
        <v>778</v>
      </c>
      <c r="I73" s="109">
        <f t="shared" si="3"/>
        <v>778</v>
      </c>
      <c r="J73" s="50"/>
      <c r="K73" s="50"/>
      <c r="L73" s="50"/>
      <c r="M73" s="50"/>
      <c r="N73" s="50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</row>
    <row r="74" spans="1:37" s="56" customFormat="1" ht="30.6" customHeight="1" thickBot="1" x14ac:dyDescent="0.3">
      <c r="A74" s="411" t="s">
        <v>119</v>
      </c>
      <c r="B74" s="427">
        <v>650</v>
      </c>
      <c r="C74" s="427" t="s">
        <v>156</v>
      </c>
      <c r="D74" s="427" t="s">
        <v>158</v>
      </c>
      <c r="E74" s="427" t="s">
        <v>163</v>
      </c>
      <c r="F74" s="390">
        <v>120</v>
      </c>
      <c r="G74" s="394">
        <v>435.5</v>
      </c>
      <c r="H74" s="78">
        <v>778</v>
      </c>
      <c r="I74" s="111">
        <v>778</v>
      </c>
      <c r="J74" s="50"/>
      <c r="K74" s="50"/>
      <c r="L74" s="50"/>
      <c r="M74" s="50"/>
      <c r="N74" s="50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  <c r="AH74" s="55"/>
      <c r="AI74" s="55"/>
      <c r="AJ74" s="55"/>
      <c r="AK74" s="55"/>
    </row>
    <row r="75" spans="1:37" s="76" customFormat="1" ht="24" hidden="1" customHeight="1" thickBot="1" x14ac:dyDescent="0.3">
      <c r="A75" s="410" t="s">
        <v>128</v>
      </c>
      <c r="B75" s="380">
        <v>650</v>
      </c>
      <c r="C75" s="381" t="s">
        <v>156</v>
      </c>
      <c r="D75" s="382" t="s">
        <v>158</v>
      </c>
      <c r="E75" s="425" t="s">
        <v>163</v>
      </c>
      <c r="F75" s="380">
        <v>200</v>
      </c>
      <c r="G75" s="384">
        <f>G76</f>
        <v>0</v>
      </c>
      <c r="H75" s="71">
        <f>H76</f>
        <v>10</v>
      </c>
      <c r="I75" s="72">
        <f>I76</f>
        <v>10</v>
      </c>
      <c r="J75" s="74"/>
      <c r="K75" s="74"/>
      <c r="L75" s="74"/>
      <c r="M75" s="74"/>
      <c r="N75" s="74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</row>
    <row r="76" spans="1:37" s="76" customFormat="1" ht="33" hidden="1" customHeight="1" thickBot="1" x14ac:dyDescent="0.3">
      <c r="A76" s="411" t="s">
        <v>129</v>
      </c>
      <c r="B76" s="390">
        <v>650</v>
      </c>
      <c r="C76" s="391" t="s">
        <v>156</v>
      </c>
      <c r="D76" s="392" t="s">
        <v>158</v>
      </c>
      <c r="E76" s="427" t="s">
        <v>163</v>
      </c>
      <c r="F76" s="390">
        <v>240</v>
      </c>
      <c r="G76" s="394">
        <v>0</v>
      </c>
      <c r="H76" s="78">
        <v>10</v>
      </c>
      <c r="I76" s="79">
        <v>10</v>
      </c>
      <c r="J76" s="74"/>
      <c r="K76" s="74"/>
      <c r="L76" s="74"/>
      <c r="M76" s="74"/>
      <c r="N76" s="74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</row>
    <row r="77" spans="1:37" s="114" customFormat="1" ht="31.8" thickBot="1" x14ac:dyDescent="0.3">
      <c r="A77" s="363" t="s">
        <v>164</v>
      </c>
      <c r="B77" s="422">
        <v>650</v>
      </c>
      <c r="C77" s="428">
        <v>3</v>
      </c>
      <c r="D77" s="423"/>
      <c r="E77" s="364"/>
      <c r="F77" s="364"/>
      <c r="G77" s="368">
        <f>G86+G78+G95</f>
        <v>963.49999999999989</v>
      </c>
      <c r="H77" s="104">
        <f>H78+H86+H95</f>
        <v>260</v>
      </c>
      <c r="I77" s="49">
        <f>I78+I86+I95</f>
        <v>110</v>
      </c>
      <c r="J77" s="112"/>
      <c r="K77" s="112"/>
      <c r="L77" s="112"/>
      <c r="M77" s="112"/>
      <c r="N77" s="112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</row>
    <row r="78" spans="1:37" s="116" customFormat="1" x14ac:dyDescent="0.25">
      <c r="A78" s="371" t="s">
        <v>165</v>
      </c>
      <c r="B78" s="372">
        <v>650</v>
      </c>
      <c r="C78" s="373" t="s">
        <v>158</v>
      </c>
      <c r="D78" s="374" t="s">
        <v>166</v>
      </c>
      <c r="E78" s="372"/>
      <c r="F78" s="372"/>
      <c r="G78" s="376">
        <f>G79</f>
        <v>116.3</v>
      </c>
      <c r="H78" s="92">
        <f>H79</f>
        <v>110</v>
      </c>
      <c r="I78" s="93">
        <f>I79</f>
        <v>110</v>
      </c>
      <c r="J78" s="112"/>
      <c r="K78" s="112"/>
      <c r="L78" s="112"/>
      <c r="M78" s="112"/>
      <c r="N78" s="112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</row>
    <row r="79" spans="1:37" s="116" customFormat="1" ht="31.2" x14ac:dyDescent="0.25">
      <c r="A79" s="429" t="s">
        <v>167</v>
      </c>
      <c r="B79" s="380">
        <v>650</v>
      </c>
      <c r="C79" s="381" t="s">
        <v>158</v>
      </c>
      <c r="D79" s="382" t="s">
        <v>166</v>
      </c>
      <c r="E79" s="430" t="s">
        <v>168</v>
      </c>
      <c r="F79" s="380"/>
      <c r="G79" s="384">
        <f>G80</f>
        <v>116.3</v>
      </c>
      <c r="H79" s="60">
        <f>H81</f>
        <v>110</v>
      </c>
      <c r="I79" s="62">
        <f>I81</f>
        <v>110</v>
      </c>
      <c r="J79" s="112"/>
      <c r="K79" s="112"/>
      <c r="L79" s="112"/>
      <c r="M79" s="112"/>
      <c r="N79" s="112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</row>
    <row r="80" spans="1:37" s="116" customFormat="1" ht="62.4" x14ac:dyDescent="0.25">
      <c r="A80" s="429" t="s">
        <v>169</v>
      </c>
      <c r="B80" s="380">
        <v>650</v>
      </c>
      <c r="C80" s="381" t="s">
        <v>158</v>
      </c>
      <c r="D80" s="382" t="s">
        <v>166</v>
      </c>
      <c r="E80" s="430" t="s">
        <v>170</v>
      </c>
      <c r="F80" s="380"/>
      <c r="G80" s="384">
        <f>G81</f>
        <v>116.3</v>
      </c>
      <c r="H80" s="118" t="e">
        <f>#REF!</f>
        <v>#REF!</v>
      </c>
      <c r="I80" s="119" t="e">
        <f>#REF!</f>
        <v>#REF!</v>
      </c>
      <c r="J80" s="112"/>
      <c r="K80" s="112"/>
      <c r="L80" s="112"/>
      <c r="M80" s="112"/>
      <c r="N80" s="112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</row>
    <row r="81" spans="1:37" s="116" customFormat="1" ht="86.4" customHeight="1" x14ac:dyDescent="0.25">
      <c r="A81" s="431" t="s">
        <v>171</v>
      </c>
      <c r="B81" s="380">
        <v>650</v>
      </c>
      <c r="C81" s="381" t="s">
        <v>158</v>
      </c>
      <c r="D81" s="382" t="s">
        <v>166</v>
      </c>
      <c r="E81" s="432" t="s">
        <v>172</v>
      </c>
      <c r="F81" s="380"/>
      <c r="G81" s="384">
        <f>G82+G84</f>
        <v>116.3</v>
      </c>
      <c r="H81" s="60">
        <f t="shared" ref="H81:I84" si="4">H82</f>
        <v>110</v>
      </c>
      <c r="I81" s="121">
        <f t="shared" si="4"/>
        <v>110</v>
      </c>
      <c r="J81" s="112"/>
      <c r="K81" s="112"/>
      <c r="L81" s="112"/>
      <c r="M81" s="112"/>
      <c r="N81" s="112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</row>
    <row r="82" spans="1:37" s="116" customFormat="1" ht="62.4" x14ac:dyDescent="0.3">
      <c r="A82" s="386" t="s">
        <v>118</v>
      </c>
      <c r="B82" s="380">
        <v>650</v>
      </c>
      <c r="C82" s="381" t="s">
        <v>158</v>
      </c>
      <c r="D82" s="382" t="s">
        <v>166</v>
      </c>
      <c r="E82" s="430" t="s">
        <v>172</v>
      </c>
      <c r="F82" s="380">
        <v>100</v>
      </c>
      <c r="G82" s="384">
        <f>G83</f>
        <v>81.599999999999994</v>
      </c>
      <c r="H82" s="60">
        <f t="shared" si="4"/>
        <v>110</v>
      </c>
      <c r="I82" s="121">
        <f t="shared" si="4"/>
        <v>110</v>
      </c>
      <c r="J82" s="112"/>
      <c r="K82" s="112"/>
      <c r="L82" s="112"/>
      <c r="M82" s="112"/>
      <c r="N82" s="112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</row>
    <row r="83" spans="1:37" s="116" customFormat="1" ht="29.4" customHeight="1" x14ac:dyDescent="0.3">
      <c r="A83" s="389" t="s">
        <v>119</v>
      </c>
      <c r="B83" s="390">
        <v>650</v>
      </c>
      <c r="C83" s="391" t="s">
        <v>158</v>
      </c>
      <c r="D83" s="392" t="s">
        <v>166</v>
      </c>
      <c r="E83" s="433" t="s">
        <v>172</v>
      </c>
      <c r="F83" s="390">
        <v>120</v>
      </c>
      <c r="G83" s="394">
        <v>81.599999999999994</v>
      </c>
      <c r="H83" s="99">
        <v>110</v>
      </c>
      <c r="I83" s="96">
        <v>110</v>
      </c>
      <c r="J83" s="112"/>
      <c r="K83" s="112"/>
      <c r="L83" s="112"/>
      <c r="M83" s="112"/>
      <c r="N83" s="112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</row>
    <row r="84" spans="1:37" s="116" customFormat="1" ht="31.2" customHeight="1" x14ac:dyDescent="0.25">
      <c r="A84" s="410" t="s">
        <v>128</v>
      </c>
      <c r="B84" s="380">
        <v>650</v>
      </c>
      <c r="C84" s="381" t="s">
        <v>158</v>
      </c>
      <c r="D84" s="382" t="s">
        <v>166</v>
      </c>
      <c r="E84" s="430" t="s">
        <v>172</v>
      </c>
      <c r="F84" s="380">
        <v>200</v>
      </c>
      <c r="G84" s="384">
        <f>G85</f>
        <v>34.700000000000003</v>
      </c>
      <c r="H84" s="60">
        <f t="shared" si="4"/>
        <v>110</v>
      </c>
      <c r="I84" s="121">
        <f t="shared" si="4"/>
        <v>110</v>
      </c>
      <c r="J84" s="112"/>
      <c r="K84" s="112"/>
      <c r="L84" s="112"/>
      <c r="M84" s="112"/>
      <c r="N84" s="112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</row>
    <row r="85" spans="1:37" s="116" customFormat="1" ht="30.6" customHeight="1" x14ac:dyDescent="0.25">
      <c r="A85" s="411" t="s">
        <v>129</v>
      </c>
      <c r="B85" s="390">
        <v>650</v>
      </c>
      <c r="C85" s="391" t="s">
        <v>158</v>
      </c>
      <c r="D85" s="392" t="s">
        <v>166</v>
      </c>
      <c r="E85" s="433" t="s">
        <v>172</v>
      </c>
      <c r="F85" s="390">
        <v>240</v>
      </c>
      <c r="G85" s="394">
        <v>34.700000000000003</v>
      </c>
      <c r="H85" s="99">
        <v>110</v>
      </c>
      <c r="I85" s="96">
        <v>110</v>
      </c>
      <c r="J85" s="112"/>
      <c r="K85" s="112"/>
      <c r="L85" s="112"/>
      <c r="M85" s="112"/>
      <c r="N85" s="112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</row>
    <row r="86" spans="1:37" s="56" customFormat="1" ht="41.4" customHeight="1" x14ac:dyDescent="0.25">
      <c r="A86" s="371" t="s">
        <v>174</v>
      </c>
      <c r="B86" s="424">
        <v>650</v>
      </c>
      <c r="C86" s="373">
        <v>3</v>
      </c>
      <c r="D86" s="374">
        <v>9</v>
      </c>
      <c r="E86" s="372"/>
      <c r="F86" s="372"/>
      <c r="G86" s="376">
        <f>G87</f>
        <v>751.3</v>
      </c>
      <c r="H86" s="51">
        <f>H87+H92</f>
        <v>0</v>
      </c>
      <c r="I86" s="52">
        <f>I87+I92</f>
        <v>0</v>
      </c>
      <c r="J86" s="50"/>
      <c r="K86" s="50"/>
      <c r="L86" s="50"/>
      <c r="M86" s="50"/>
      <c r="N86" s="50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</row>
    <row r="87" spans="1:37" s="56" customFormat="1" ht="48" customHeight="1" x14ac:dyDescent="0.25">
      <c r="A87" s="379" t="s">
        <v>175</v>
      </c>
      <c r="B87" s="425">
        <v>650</v>
      </c>
      <c r="C87" s="381">
        <v>3</v>
      </c>
      <c r="D87" s="382">
        <v>9</v>
      </c>
      <c r="E87" s="434" t="s">
        <v>176</v>
      </c>
      <c r="F87" s="434"/>
      <c r="G87" s="384">
        <f>G92+G88</f>
        <v>751.3</v>
      </c>
      <c r="H87" s="60">
        <f>H92</f>
        <v>0</v>
      </c>
      <c r="I87" s="61">
        <f>I92</f>
        <v>0</v>
      </c>
      <c r="J87" s="50"/>
      <c r="K87" s="50"/>
      <c r="L87" s="50"/>
      <c r="M87" s="50"/>
      <c r="N87" s="50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</row>
    <row r="88" spans="1:37" s="76" customFormat="1" ht="40.950000000000003" customHeight="1" x14ac:dyDescent="0.25">
      <c r="A88" s="379" t="s">
        <v>177</v>
      </c>
      <c r="B88" s="435">
        <v>650</v>
      </c>
      <c r="C88" s="381">
        <v>3</v>
      </c>
      <c r="D88" s="382">
        <v>9</v>
      </c>
      <c r="E88" s="380" t="s">
        <v>178</v>
      </c>
      <c r="F88" s="380"/>
      <c r="G88" s="384">
        <f>G89</f>
        <v>180</v>
      </c>
      <c r="H88" s="60">
        <f>H89</f>
        <v>0</v>
      </c>
      <c r="I88" s="61">
        <f>I89</f>
        <v>0</v>
      </c>
      <c r="J88" s="74"/>
      <c r="K88" s="74"/>
      <c r="L88" s="74"/>
      <c r="M88" s="74"/>
      <c r="N88" s="74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</row>
    <row r="89" spans="1:37" s="124" customFormat="1" ht="29.4" customHeight="1" x14ac:dyDescent="0.25">
      <c r="A89" s="436" t="s">
        <v>128</v>
      </c>
      <c r="B89" s="435">
        <v>650</v>
      </c>
      <c r="C89" s="381">
        <v>3</v>
      </c>
      <c r="D89" s="382">
        <v>9</v>
      </c>
      <c r="E89" s="380" t="s">
        <v>178</v>
      </c>
      <c r="F89" s="380">
        <v>200</v>
      </c>
      <c r="G89" s="384">
        <f>G90+G91</f>
        <v>180</v>
      </c>
      <c r="H89" s="60">
        <v>0</v>
      </c>
      <c r="I89" s="61">
        <v>0</v>
      </c>
      <c r="J89" s="74"/>
      <c r="K89" s="74"/>
      <c r="L89" s="74"/>
      <c r="M89" s="74"/>
      <c r="N89" s="74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</row>
    <row r="90" spans="1:37" s="76" customFormat="1" ht="30" customHeight="1" x14ac:dyDescent="0.25">
      <c r="A90" s="437" t="s">
        <v>179</v>
      </c>
      <c r="B90" s="427">
        <v>650</v>
      </c>
      <c r="C90" s="391">
        <v>3</v>
      </c>
      <c r="D90" s="392">
        <v>9</v>
      </c>
      <c r="E90" s="438" t="s">
        <v>178</v>
      </c>
      <c r="F90" s="439">
        <v>230</v>
      </c>
      <c r="G90" s="394">
        <v>180</v>
      </c>
      <c r="H90" s="99">
        <f>H91</f>
        <v>0</v>
      </c>
      <c r="I90" s="100">
        <f>I91</f>
        <v>0</v>
      </c>
      <c r="J90" s="74"/>
      <c r="K90" s="74"/>
      <c r="L90" s="74"/>
      <c r="M90" s="74"/>
      <c r="N90" s="74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</row>
    <row r="91" spans="1:37" s="124" customFormat="1" ht="33" hidden="1" customHeight="1" x14ac:dyDescent="0.25">
      <c r="A91" s="411" t="s">
        <v>129</v>
      </c>
      <c r="B91" s="427">
        <v>650</v>
      </c>
      <c r="C91" s="391">
        <v>3</v>
      </c>
      <c r="D91" s="392">
        <v>9</v>
      </c>
      <c r="E91" s="440" t="s">
        <v>178</v>
      </c>
      <c r="F91" s="439">
        <v>240</v>
      </c>
      <c r="G91" s="394">
        <v>0</v>
      </c>
      <c r="H91" s="99">
        <v>0</v>
      </c>
      <c r="I91" s="100">
        <v>0</v>
      </c>
      <c r="J91" s="74"/>
      <c r="K91" s="74"/>
      <c r="L91" s="74"/>
      <c r="M91" s="74"/>
      <c r="N91" s="74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</row>
    <row r="92" spans="1:37" s="56" customFormat="1" ht="22.95" customHeight="1" x14ac:dyDescent="0.25">
      <c r="A92" s="379" t="s">
        <v>126</v>
      </c>
      <c r="B92" s="425">
        <v>650</v>
      </c>
      <c r="C92" s="381">
        <v>3</v>
      </c>
      <c r="D92" s="382">
        <v>9</v>
      </c>
      <c r="E92" s="434" t="s">
        <v>180</v>
      </c>
      <c r="F92" s="380"/>
      <c r="G92" s="384">
        <f t="shared" ref="G92:I93" si="5">G93</f>
        <v>571.29999999999995</v>
      </c>
      <c r="H92" s="71">
        <f t="shared" si="5"/>
        <v>0</v>
      </c>
      <c r="I92" s="72">
        <f t="shared" si="5"/>
        <v>0</v>
      </c>
      <c r="J92" s="50"/>
      <c r="K92" s="50"/>
      <c r="L92" s="50"/>
      <c r="M92" s="50"/>
      <c r="N92" s="50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5"/>
      <c r="AB92" s="55"/>
      <c r="AC92" s="55"/>
      <c r="AD92" s="55"/>
      <c r="AE92" s="55"/>
      <c r="AF92" s="55"/>
      <c r="AG92" s="55"/>
      <c r="AH92" s="55"/>
      <c r="AI92" s="55"/>
      <c r="AJ92" s="55"/>
      <c r="AK92" s="55"/>
    </row>
    <row r="93" spans="1:37" s="56" customFormat="1" ht="31.2" x14ac:dyDescent="0.25">
      <c r="A93" s="410" t="s">
        <v>128</v>
      </c>
      <c r="B93" s="425">
        <v>650</v>
      </c>
      <c r="C93" s="381">
        <v>3</v>
      </c>
      <c r="D93" s="382">
        <v>9</v>
      </c>
      <c r="E93" s="434" t="s">
        <v>180</v>
      </c>
      <c r="F93" s="441">
        <v>200</v>
      </c>
      <c r="G93" s="384">
        <f t="shared" si="5"/>
        <v>571.29999999999995</v>
      </c>
      <c r="H93" s="71">
        <f t="shared" si="5"/>
        <v>0</v>
      </c>
      <c r="I93" s="72">
        <f t="shared" si="5"/>
        <v>0</v>
      </c>
      <c r="J93" s="50"/>
      <c r="K93" s="50"/>
      <c r="L93" s="50"/>
      <c r="M93" s="50"/>
      <c r="N93" s="50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</row>
    <row r="94" spans="1:37" s="128" customFormat="1" ht="31.2" x14ac:dyDescent="0.25">
      <c r="A94" s="411" t="s">
        <v>129</v>
      </c>
      <c r="B94" s="427">
        <v>650</v>
      </c>
      <c r="C94" s="391">
        <v>3</v>
      </c>
      <c r="D94" s="392">
        <v>9</v>
      </c>
      <c r="E94" s="438" t="s">
        <v>180</v>
      </c>
      <c r="F94" s="439">
        <v>240</v>
      </c>
      <c r="G94" s="394">
        <v>571.29999999999995</v>
      </c>
      <c r="H94" s="66">
        <v>0</v>
      </c>
      <c r="I94" s="67">
        <v>0</v>
      </c>
      <c r="J94" s="50"/>
      <c r="K94" s="50"/>
      <c r="L94" s="50"/>
      <c r="M94" s="50"/>
      <c r="N94" s="50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</row>
    <row r="95" spans="1:37" s="129" customFormat="1" ht="31.2" x14ac:dyDescent="0.25">
      <c r="A95" s="371" t="s">
        <v>181</v>
      </c>
      <c r="B95" s="372">
        <v>650</v>
      </c>
      <c r="C95" s="373" t="s">
        <v>158</v>
      </c>
      <c r="D95" s="374">
        <v>14</v>
      </c>
      <c r="E95" s="372"/>
      <c r="F95" s="372"/>
      <c r="G95" s="376">
        <f>G96</f>
        <v>95.9</v>
      </c>
      <c r="H95" s="51">
        <f>H96</f>
        <v>150</v>
      </c>
      <c r="I95" s="52">
        <f>I96+I110</f>
        <v>0</v>
      </c>
      <c r="J95" s="74"/>
      <c r="K95" s="74"/>
      <c r="L95" s="74"/>
      <c r="M95" s="74"/>
      <c r="N95" s="74"/>
    </row>
    <row r="96" spans="1:37" s="75" customFormat="1" ht="46.8" x14ac:dyDescent="0.25">
      <c r="A96" s="429" t="s">
        <v>182</v>
      </c>
      <c r="B96" s="380">
        <v>650</v>
      </c>
      <c r="C96" s="381" t="s">
        <v>158</v>
      </c>
      <c r="D96" s="382">
        <v>14</v>
      </c>
      <c r="E96" s="442" t="s">
        <v>183</v>
      </c>
      <c r="F96" s="380"/>
      <c r="G96" s="384">
        <f>G97</f>
        <v>95.9</v>
      </c>
      <c r="H96" s="60">
        <f>H98</f>
        <v>150</v>
      </c>
      <c r="I96" s="61">
        <f>I98</f>
        <v>0</v>
      </c>
      <c r="J96" s="74"/>
      <c r="K96" s="74"/>
      <c r="L96" s="74"/>
      <c r="M96" s="74"/>
      <c r="N96" s="74"/>
    </row>
    <row r="97" spans="1:37" s="75" customFormat="1" ht="31.2" x14ac:dyDescent="0.25">
      <c r="A97" s="429" t="s">
        <v>184</v>
      </c>
      <c r="B97" s="380">
        <v>650</v>
      </c>
      <c r="C97" s="381" t="s">
        <v>158</v>
      </c>
      <c r="D97" s="382">
        <v>14</v>
      </c>
      <c r="E97" s="442" t="s">
        <v>185</v>
      </c>
      <c r="F97" s="380"/>
      <c r="G97" s="384">
        <f>G98</f>
        <v>95.9</v>
      </c>
      <c r="H97" s="60">
        <f>H98+H109</f>
        <v>300</v>
      </c>
      <c r="I97" s="61">
        <f>I101</f>
        <v>0</v>
      </c>
      <c r="J97" s="74"/>
      <c r="K97" s="74"/>
      <c r="L97" s="74"/>
      <c r="M97" s="74"/>
      <c r="N97" s="74"/>
    </row>
    <row r="98" spans="1:37" s="75" customFormat="1" ht="46.8" x14ac:dyDescent="0.25">
      <c r="A98" s="429" t="s">
        <v>186</v>
      </c>
      <c r="B98" s="380">
        <v>650</v>
      </c>
      <c r="C98" s="381" t="s">
        <v>158</v>
      </c>
      <c r="D98" s="382">
        <v>14</v>
      </c>
      <c r="E98" s="442" t="s">
        <v>187</v>
      </c>
      <c r="F98" s="380"/>
      <c r="G98" s="384">
        <f>G99+G104+G110</f>
        <v>95.9</v>
      </c>
      <c r="H98" s="60">
        <f>H99+H110</f>
        <v>150</v>
      </c>
      <c r="I98" s="61">
        <f>I102</f>
        <v>0</v>
      </c>
      <c r="J98" s="74"/>
      <c r="K98" s="74"/>
      <c r="L98" s="74"/>
      <c r="M98" s="74"/>
      <c r="N98" s="74"/>
    </row>
    <row r="99" spans="1:37" s="75" customFormat="1" ht="19.95" customHeight="1" x14ac:dyDescent="0.25">
      <c r="A99" s="431" t="s">
        <v>188</v>
      </c>
      <c r="B99" s="380">
        <v>650</v>
      </c>
      <c r="C99" s="381" t="s">
        <v>158</v>
      </c>
      <c r="D99" s="382">
        <v>14</v>
      </c>
      <c r="E99" s="442" t="s">
        <v>189</v>
      </c>
      <c r="F99" s="380"/>
      <c r="G99" s="384">
        <f>G102+G100</f>
        <v>62.3</v>
      </c>
      <c r="H99" s="71">
        <f>H102</f>
        <v>150</v>
      </c>
      <c r="I99" s="72">
        <v>0</v>
      </c>
      <c r="J99" s="74"/>
      <c r="K99" s="74"/>
      <c r="L99" s="74"/>
      <c r="M99" s="74"/>
      <c r="N99" s="74"/>
    </row>
    <row r="100" spans="1:37" s="56" customFormat="1" ht="41.4" hidden="1" customHeight="1" x14ac:dyDescent="0.25">
      <c r="A100" s="410" t="s">
        <v>128</v>
      </c>
      <c r="B100" s="425">
        <v>650</v>
      </c>
      <c r="C100" s="381">
        <v>3</v>
      </c>
      <c r="D100" s="382">
        <v>14</v>
      </c>
      <c r="E100" s="434" t="s">
        <v>189</v>
      </c>
      <c r="F100" s="441">
        <v>200</v>
      </c>
      <c r="G100" s="384">
        <f>G101</f>
        <v>0</v>
      </c>
      <c r="H100" s="71">
        <f>H101</f>
        <v>0</v>
      </c>
      <c r="I100" s="72">
        <f>I101</f>
        <v>0</v>
      </c>
      <c r="J100" s="50"/>
      <c r="K100" s="50"/>
      <c r="L100" s="50"/>
      <c r="M100" s="50"/>
      <c r="N100" s="50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  <c r="AG100" s="55"/>
      <c r="AH100" s="55"/>
      <c r="AI100" s="55"/>
      <c r="AJ100" s="55"/>
      <c r="AK100" s="55"/>
    </row>
    <row r="101" spans="1:37" s="128" customFormat="1" ht="37.950000000000003" hidden="1" customHeight="1" x14ac:dyDescent="0.25">
      <c r="A101" s="411" t="s">
        <v>129</v>
      </c>
      <c r="B101" s="427">
        <v>650</v>
      </c>
      <c r="C101" s="391">
        <v>3</v>
      </c>
      <c r="D101" s="392">
        <v>14</v>
      </c>
      <c r="E101" s="438" t="s">
        <v>189</v>
      </c>
      <c r="F101" s="439">
        <v>240</v>
      </c>
      <c r="G101" s="394">
        <v>0</v>
      </c>
      <c r="H101" s="66">
        <v>0</v>
      </c>
      <c r="I101" s="67">
        <v>0</v>
      </c>
      <c r="J101" s="50"/>
      <c r="K101" s="50"/>
      <c r="L101" s="50"/>
      <c r="M101" s="50"/>
      <c r="N101" s="50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</row>
    <row r="102" spans="1:37" s="131" customFormat="1" ht="63" customHeight="1" x14ac:dyDescent="0.25">
      <c r="A102" s="410" t="s">
        <v>118</v>
      </c>
      <c r="B102" s="380">
        <v>650</v>
      </c>
      <c r="C102" s="381" t="s">
        <v>158</v>
      </c>
      <c r="D102" s="382">
        <v>14</v>
      </c>
      <c r="E102" s="430" t="s">
        <v>189</v>
      </c>
      <c r="F102" s="380">
        <v>100</v>
      </c>
      <c r="G102" s="384">
        <f>G103</f>
        <v>62.3</v>
      </c>
      <c r="H102" s="71">
        <f>H103</f>
        <v>150</v>
      </c>
      <c r="I102" s="72">
        <f>I103</f>
        <v>0</v>
      </c>
      <c r="J102" s="74"/>
      <c r="K102" s="74"/>
      <c r="L102" s="74"/>
      <c r="M102" s="74"/>
      <c r="N102" s="74"/>
    </row>
    <row r="103" spans="1:37" s="131" customFormat="1" ht="36.6" customHeight="1" x14ac:dyDescent="0.25">
      <c r="A103" s="411" t="s">
        <v>119</v>
      </c>
      <c r="B103" s="390">
        <v>650</v>
      </c>
      <c r="C103" s="391" t="s">
        <v>158</v>
      </c>
      <c r="D103" s="392">
        <v>14</v>
      </c>
      <c r="E103" s="433" t="s">
        <v>189</v>
      </c>
      <c r="F103" s="390">
        <v>120</v>
      </c>
      <c r="G103" s="394">
        <v>62.3</v>
      </c>
      <c r="H103" s="78">
        <v>150</v>
      </c>
      <c r="I103" s="79">
        <v>0</v>
      </c>
      <c r="J103" s="74"/>
      <c r="K103" s="74"/>
      <c r="L103" s="74"/>
      <c r="M103" s="74"/>
      <c r="N103" s="74"/>
    </row>
    <row r="104" spans="1:37" s="131" customFormat="1" ht="48" hidden="1" customHeight="1" x14ac:dyDescent="0.25">
      <c r="A104" s="120" t="s">
        <v>396</v>
      </c>
      <c r="B104" s="57">
        <v>650</v>
      </c>
      <c r="C104" s="58" t="s">
        <v>158</v>
      </c>
      <c r="D104" s="59">
        <v>14</v>
      </c>
      <c r="E104" s="130" t="s">
        <v>192</v>
      </c>
      <c r="F104" s="57"/>
      <c r="G104" s="348">
        <f>G108+G105</f>
        <v>0</v>
      </c>
      <c r="H104" s="71">
        <f>H108</f>
        <v>150</v>
      </c>
      <c r="I104" s="72">
        <v>0</v>
      </c>
      <c r="J104" s="74"/>
      <c r="K104" s="74"/>
      <c r="L104" s="74"/>
      <c r="M104" s="74"/>
      <c r="N104" s="74"/>
    </row>
    <row r="105" spans="1:37" s="133" customFormat="1" ht="53.4" hidden="1" customHeight="1" x14ac:dyDescent="0.25">
      <c r="A105" s="73" t="s">
        <v>119</v>
      </c>
      <c r="B105" s="107">
        <v>650</v>
      </c>
      <c r="C105" s="58">
        <v>3</v>
      </c>
      <c r="D105" s="59">
        <v>14</v>
      </c>
      <c r="E105" s="123" t="s">
        <v>192</v>
      </c>
      <c r="F105" s="127">
        <v>120</v>
      </c>
      <c r="G105" s="348">
        <f>G106</f>
        <v>0</v>
      </c>
      <c r="H105" s="71">
        <f>H106</f>
        <v>0</v>
      </c>
      <c r="I105" s="72">
        <f>I106</f>
        <v>0</v>
      </c>
      <c r="J105" s="50"/>
      <c r="K105" s="50"/>
      <c r="L105" s="50"/>
      <c r="M105" s="50"/>
      <c r="N105" s="50"/>
      <c r="O105" s="132"/>
      <c r="P105" s="132"/>
      <c r="Q105" s="132"/>
      <c r="R105" s="132"/>
      <c r="S105" s="132"/>
      <c r="T105" s="132"/>
      <c r="U105" s="132"/>
      <c r="V105" s="132"/>
      <c r="W105" s="132"/>
      <c r="X105" s="132"/>
      <c r="Y105" s="132"/>
      <c r="Z105" s="132"/>
      <c r="AA105" s="132"/>
      <c r="AB105" s="132"/>
      <c r="AC105" s="132"/>
      <c r="AD105" s="132"/>
      <c r="AE105" s="132"/>
      <c r="AF105" s="132"/>
      <c r="AG105" s="132"/>
      <c r="AH105" s="132"/>
      <c r="AI105" s="132"/>
      <c r="AJ105" s="132"/>
      <c r="AK105" s="132"/>
    </row>
    <row r="106" spans="1:37" s="134" customFormat="1" ht="59.4" hidden="1" customHeight="1" x14ac:dyDescent="0.25">
      <c r="A106" s="77" t="s">
        <v>190</v>
      </c>
      <c r="B106" s="110">
        <v>650</v>
      </c>
      <c r="C106" s="64">
        <v>3</v>
      </c>
      <c r="D106" s="65">
        <v>14</v>
      </c>
      <c r="E106" s="125" t="s">
        <v>192</v>
      </c>
      <c r="F106" s="126">
        <v>123</v>
      </c>
      <c r="G106" s="349">
        <v>0</v>
      </c>
      <c r="H106" s="66">
        <v>0</v>
      </c>
      <c r="I106" s="67">
        <v>0</v>
      </c>
      <c r="J106" s="50"/>
      <c r="K106" s="50"/>
      <c r="L106" s="50"/>
      <c r="M106" s="50"/>
      <c r="N106" s="50"/>
      <c r="O106" s="132"/>
      <c r="P106" s="132"/>
      <c r="Q106" s="132"/>
      <c r="R106" s="132"/>
      <c r="S106" s="132"/>
      <c r="T106" s="132"/>
      <c r="U106" s="132"/>
      <c r="V106" s="132"/>
      <c r="W106" s="132"/>
      <c r="X106" s="132"/>
      <c r="Y106" s="132"/>
      <c r="Z106" s="132"/>
      <c r="AA106" s="132"/>
      <c r="AB106" s="132"/>
      <c r="AC106" s="132"/>
      <c r="AD106" s="132"/>
      <c r="AE106" s="132"/>
      <c r="AF106" s="132"/>
      <c r="AG106" s="132"/>
      <c r="AH106" s="132"/>
      <c r="AI106" s="132"/>
      <c r="AJ106" s="132"/>
      <c r="AK106" s="132"/>
    </row>
    <row r="107" spans="1:37" s="131" customFormat="1" ht="50.4" hidden="1" customHeight="1" x14ac:dyDescent="0.25">
      <c r="A107" s="73" t="s">
        <v>396</v>
      </c>
      <c r="B107" s="57">
        <v>650</v>
      </c>
      <c r="C107" s="58" t="s">
        <v>158</v>
      </c>
      <c r="D107" s="59">
        <v>14</v>
      </c>
      <c r="E107" s="117" t="s">
        <v>192</v>
      </c>
      <c r="F107" s="57"/>
      <c r="G107" s="348">
        <f t="shared" ref="G107:I108" si="6">G108</f>
        <v>0</v>
      </c>
      <c r="H107" s="71">
        <f t="shared" si="6"/>
        <v>150</v>
      </c>
      <c r="I107" s="72">
        <f t="shared" si="6"/>
        <v>0</v>
      </c>
      <c r="J107" s="74"/>
      <c r="K107" s="74"/>
      <c r="L107" s="74"/>
      <c r="M107" s="74"/>
      <c r="N107" s="74"/>
    </row>
    <row r="108" spans="1:37" s="131" customFormat="1" ht="46.2" hidden="1" customHeight="1" x14ac:dyDescent="0.25">
      <c r="A108" s="73" t="s">
        <v>128</v>
      </c>
      <c r="B108" s="57">
        <v>650</v>
      </c>
      <c r="C108" s="58" t="s">
        <v>158</v>
      </c>
      <c r="D108" s="59">
        <v>14</v>
      </c>
      <c r="E108" s="117" t="s">
        <v>192</v>
      </c>
      <c r="F108" s="57">
        <v>200</v>
      </c>
      <c r="G108" s="348">
        <f t="shared" si="6"/>
        <v>0</v>
      </c>
      <c r="H108" s="71">
        <f t="shared" si="6"/>
        <v>150</v>
      </c>
      <c r="I108" s="72">
        <f t="shared" si="6"/>
        <v>0</v>
      </c>
      <c r="J108" s="74"/>
      <c r="K108" s="74"/>
      <c r="L108" s="74"/>
      <c r="M108" s="74"/>
      <c r="N108" s="74"/>
    </row>
    <row r="109" spans="1:37" s="131" customFormat="1" ht="45" hidden="1" customHeight="1" x14ac:dyDescent="0.25">
      <c r="A109" s="77" t="s">
        <v>129</v>
      </c>
      <c r="B109" s="63">
        <v>650</v>
      </c>
      <c r="C109" s="64" t="s">
        <v>158</v>
      </c>
      <c r="D109" s="65">
        <v>14</v>
      </c>
      <c r="E109" s="122" t="s">
        <v>192</v>
      </c>
      <c r="F109" s="63">
        <v>240</v>
      </c>
      <c r="G109" s="349">
        <v>0</v>
      </c>
      <c r="H109" s="78">
        <v>150</v>
      </c>
      <c r="I109" s="79">
        <v>0</v>
      </c>
      <c r="J109" s="74"/>
      <c r="K109" s="74"/>
      <c r="L109" s="74"/>
      <c r="M109" s="74"/>
      <c r="N109" s="74"/>
    </row>
    <row r="110" spans="1:37" s="131" customFormat="1" ht="29.4" customHeight="1" x14ac:dyDescent="0.25">
      <c r="A110" s="431" t="s">
        <v>188</v>
      </c>
      <c r="B110" s="380">
        <v>650</v>
      </c>
      <c r="C110" s="381" t="s">
        <v>158</v>
      </c>
      <c r="D110" s="382">
        <v>14</v>
      </c>
      <c r="E110" s="442" t="s">
        <v>193</v>
      </c>
      <c r="F110" s="380"/>
      <c r="G110" s="384">
        <f t="shared" ref="G110:I111" si="7">G111</f>
        <v>33.6</v>
      </c>
      <c r="H110" s="60">
        <f t="shared" si="7"/>
        <v>0</v>
      </c>
      <c r="I110" s="61">
        <f t="shared" si="7"/>
        <v>0</v>
      </c>
      <c r="J110" s="74"/>
      <c r="K110" s="74"/>
      <c r="L110" s="74"/>
      <c r="M110" s="74"/>
      <c r="N110" s="74"/>
    </row>
    <row r="111" spans="1:37" s="131" customFormat="1" ht="65.400000000000006" customHeight="1" x14ac:dyDescent="0.25">
      <c r="A111" s="410" t="s">
        <v>118</v>
      </c>
      <c r="B111" s="380">
        <v>650</v>
      </c>
      <c r="C111" s="381" t="s">
        <v>158</v>
      </c>
      <c r="D111" s="382">
        <v>14</v>
      </c>
      <c r="E111" s="442" t="s">
        <v>193</v>
      </c>
      <c r="F111" s="380">
        <v>100</v>
      </c>
      <c r="G111" s="384">
        <f>G112</f>
        <v>33.6</v>
      </c>
      <c r="H111" s="71">
        <f t="shared" si="7"/>
        <v>0</v>
      </c>
      <c r="I111" s="72">
        <f t="shared" si="7"/>
        <v>0</v>
      </c>
      <c r="J111" s="74"/>
      <c r="K111" s="74"/>
      <c r="L111" s="74"/>
      <c r="M111" s="74"/>
      <c r="N111" s="74"/>
    </row>
    <row r="112" spans="1:37" s="131" customFormat="1" ht="31.95" customHeight="1" thickBot="1" x14ac:dyDescent="0.3">
      <c r="A112" s="411" t="s">
        <v>119</v>
      </c>
      <c r="B112" s="390">
        <v>650</v>
      </c>
      <c r="C112" s="391" t="s">
        <v>158</v>
      </c>
      <c r="D112" s="392">
        <v>14</v>
      </c>
      <c r="E112" s="433" t="s">
        <v>193</v>
      </c>
      <c r="F112" s="390">
        <v>120</v>
      </c>
      <c r="G112" s="394">
        <v>33.6</v>
      </c>
      <c r="H112" s="78">
        <v>0</v>
      </c>
      <c r="I112" s="79">
        <v>0</v>
      </c>
      <c r="J112" s="74"/>
      <c r="K112" s="74"/>
      <c r="L112" s="74"/>
      <c r="M112" s="74"/>
      <c r="N112" s="74"/>
    </row>
    <row r="113" spans="1:37" s="129" customFormat="1" ht="16.2" thickBot="1" x14ac:dyDescent="0.3">
      <c r="A113" s="363" t="s">
        <v>194</v>
      </c>
      <c r="B113" s="428">
        <v>650</v>
      </c>
      <c r="C113" s="428">
        <v>4</v>
      </c>
      <c r="D113" s="423"/>
      <c r="E113" s="367"/>
      <c r="F113" s="364"/>
      <c r="G113" s="368">
        <f>G114+G124+G143+G149</f>
        <v>10056.645999999999</v>
      </c>
      <c r="H113" s="135" t="e">
        <f>H114+H124+H143+H149</f>
        <v>#REF!</v>
      </c>
      <c r="I113" s="136">
        <f>I114+I124+I143+I149</f>
        <v>582.44600000000003</v>
      </c>
      <c r="J113" s="74"/>
      <c r="K113" s="74"/>
      <c r="L113" s="74"/>
      <c r="M113" s="74"/>
      <c r="N113" s="74"/>
    </row>
    <row r="114" spans="1:37" s="139" customFormat="1" x14ac:dyDescent="0.25">
      <c r="A114" s="371" t="s">
        <v>195</v>
      </c>
      <c r="B114" s="372">
        <v>650</v>
      </c>
      <c r="C114" s="373">
        <v>4</v>
      </c>
      <c r="D114" s="374">
        <v>1</v>
      </c>
      <c r="E114" s="372"/>
      <c r="F114" s="372"/>
      <c r="G114" s="376">
        <f t="shared" ref="G114:I115" si="8">G115</f>
        <v>2412.4459999999999</v>
      </c>
      <c r="H114" s="137">
        <f t="shared" si="8"/>
        <v>582.44600000000003</v>
      </c>
      <c r="I114" s="138">
        <f t="shared" si="8"/>
        <v>582.44600000000003</v>
      </c>
      <c r="J114" s="74"/>
      <c r="K114" s="74"/>
      <c r="L114" s="74"/>
      <c r="M114" s="74"/>
      <c r="N114" s="74"/>
    </row>
    <row r="115" spans="1:37" s="139" customFormat="1" ht="56.4" customHeight="1" x14ac:dyDescent="0.25">
      <c r="A115" s="379" t="s">
        <v>391</v>
      </c>
      <c r="B115" s="380">
        <v>650</v>
      </c>
      <c r="C115" s="381">
        <v>4</v>
      </c>
      <c r="D115" s="443">
        <v>1</v>
      </c>
      <c r="E115" s="380" t="s">
        <v>196</v>
      </c>
      <c r="F115" s="380"/>
      <c r="G115" s="384">
        <f>G116</f>
        <v>2412.4459999999999</v>
      </c>
      <c r="H115" s="140">
        <f>H116</f>
        <v>582.44600000000003</v>
      </c>
      <c r="I115" s="141">
        <f t="shared" si="8"/>
        <v>582.44600000000003</v>
      </c>
      <c r="J115" s="74"/>
      <c r="K115" s="74"/>
      <c r="L115" s="74"/>
      <c r="M115" s="74"/>
      <c r="N115" s="74"/>
    </row>
    <row r="116" spans="1:37" s="139" customFormat="1" ht="34.200000000000003" customHeight="1" x14ac:dyDescent="0.25">
      <c r="A116" s="379" t="s">
        <v>197</v>
      </c>
      <c r="B116" s="380">
        <v>650</v>
      </c>
      <c r="C116" s="381">
        <v>4</v>
      </c>
      <c r="D116" s="382">
        <v>1</v>
      </c>
      <c r="E116" s="380" t="s">
        <v>198</v>
      </c>
      <c r="F116" s="380"/>
      <c r="G116" s="384">
        <f>G117</f>
        <v>2412.4459999999999</v>
      </c>
      <c r="H116" s="140">
        <f>H117</f>
        <v>582.44600000000003</v>
      </c>
      <c r="I116" s="141">
        <f>I117</f>
        <v>582.44600000000003</v>
      </c>
      <c r="J116" s="74"/>
      <c r="K116" s="74"/>
      <c r="L116" s="74"/>
      <c r="M116" s="74"/>
      <c r="N116" s="74"/>
    </row>
    <row r="117" spans="1:37" s="139" customFormat="1" ht="44.4" customHeight="1" x14ac:dyDescent="0.25">
      <c r="A117" s="379" t="s">
        <v>392</v>
      </c>
      <c r="B117" s="380">
        <v>650</v>
      </c>
      <c r="C117" s="381">
        <v>4</v>
      </c>
      <c r="D117" s="382">
        <v>1</v>
      </c>
      <c r="E117" s="380" t="s">
        <v>199</v>
      </c>
      <c r="F117" s="380"/>
      <c r="G117" s="384">
        <f>G118+G121</f>
        <v>2412.4459999999999</v>
      </c>
      <c r="H117" s="142">
        <f>H118</f>
        <v>582.44600000000003</v>
      </c>
      <c r="I117" s="143">
        <f>I118</f>
        <v>582.44600000000003</v>
      </c>
      <c r="J117" s="74"/>
      <c r="K117" s="74"/>
      <c r="L117" s="74"/>
      <c r="M117" s="74"/>
      <c r="N117" s="74"/>
    </row>
    <row r="118" spans="1:37" s="139" customFormat="1" ht="39.6" customHeight="1" x14ac:dyDescent="0.25">
      <c r="A118" s="379" t="s">
        <v>393</v>
      </c>
      <c r="B118" s="380">
        <v>650</v>
      </c>
      <c r="C118" s="381">
        <v>4</v>
      </c>
      <c r="D118" s="382">
        <v>1</v>
      </c>
      <c r="E118" s="380" t="s">
        <v>200</v>
      </c>
      <c r="F118" s="380"/>
      <c r="G118" s="384">
        <f t="shared" ref="G118:H122" si="9">G119</f>
        <v>582.44600000000003</v>
      </c>
      <c r="H118" s="142">
        <f t="shared" si="9"/>
        <v>582.44600000000003</v>
      </c>
      <c r="I118" s="143">
        <f>I119</f>
        <v>582.44600000000003</v>
      </c>
      <c r="J118" s="74"/>
      <c r="K118" s="74"/>
      <c r="L118" s="74"/>
      <c r="M118" s="74"/>
      <c r="N118" s="74"/>
    </row>
    <row r="119" spans="1:37" s="139" customFormat="1" ht="61.95" customHeight="1" x14ac:dyDescent="0.3">
      <c r="A119" s="386" t="s">
        <v>118</v>
      </c>
      <c r="B119" s="380">
        <v>650</v>
      </c>
      <c r="C119" s="381">
        <v>4</v>
      </c>
      <c r="D119" s="382">
        <v>1</v>
      </c>
      <c r="E119" s="380" t="s">
        <v>200</v>
      </c>
      <c r="F119" s="380">
        <v>100</v>
      </c>
      <c r="G119" s="384">
        <f t="shared" si="9"/>
        <v>582.44600000000003</v>
      </c>
      <c r="H119" s="142">
        <f t="shared" si="9"/>
        <v>582.44600000000003</v>
      </c>
      <c r="I119" s="143">
        <f>I120</f>
        <v>582.44600000000003</v>
      </c>
      <c r="J119" s="74"/>
      <c r="K119" s="74"/>
      <c r="L119" s="74"/>
      <c r="M119" s="74"/>
      <c r="N119" s="74"/>
    </row>
    <row r="120" spans="1:37" s="139" customFormat="1" ht="38.4" customHeight="1" x14ac:dyDescent="0.3">
      <c r="A120" s="389" t="s">
        <v>119</v>
      </c>
      <c r="B120" s="390">
        <v>650</v>
      </c>
      <c r="C120" s="391">
        <v>4</v>
      </c>
      <c r="D120" s="392">
        <v>1</v>
      </c>
      <c r="E120" s="390" t="s">
        <v>200</v>
      </c>
      <c r="F120" s="390">
        <v>110</v>
      </c>
      <c r="G120" s="394">
        <v>582.44600000000003</v>
      </c>
      <c r="H120" s="144">
        <f>G120</f>
        <v>582.44600000000003</v>
      </c>
      <c r="I120" s="145">
        <f>G120</f>
        <v>582.44600000000003</v>
      </c>
      <c r="J120" s="74"/>
      <c r="K120" s="74"/>
      <c r="L120" s="74"/>
      <c r="M120" s="74"/>
      <c r="N120" s="74"/>
    </row>
    <row r="121" spans="1:37" s="139" customFormat="1" ht="57" customHeight="1" x14ac:dyDescent="0.25">
      <c r="A121" s="379" t="s">
        <v>394</v>
      </c>
      <c r="B121" s="380">
        <v>650</v>
      </c>
      <c r="C121" s="381">
        <v>4</v>
      </c>
      <c r="D121" s="382">
        <v>1</v>
      </c>
      <c r="E121" s="380" t="s">
        <v>201</v>
      </c>
      <c r="F121" s="380"/>
      <c r="G121" s="384">
        <f t="shared" si="9"/>
        <v>1830</v>
      </c>
      <c r="H121" s="142">
        <f t="shared" si="9"/>
        <v>0</v>
      </c>
      <c r="I121" s="143">
        <f>I122</f>
        <v>0</v>
      </c>
      <c r="J121" s="74"/>
      <c r="K121" s="74"/>
      <c r="L121" s="74"/>
      <c r="M121" s="74"/>
      <c r="N121" s="74"/>
    </row>
    <row r="122" spans="1:37" s="139" customFormat="1" ht="61.2" customHeight="1" x14ac:dyDescent="0.3">
      <c r="A122" s="386" t="s">
        <v>395</v>
      </c>
      <c r="B122" s="380">
        <v>650</v>
      </c>
      <c r="C122" s="381">
        <v>4</v>
      </c>
      <c r="D122" s="382">
        <v>1</v>
      </c>
      <c r="E122" s="380" t="s">
        <v>201</v>
      </c>
      <c r="F122" s="380">
        <v>100</v>
      </c>
      <c r="G122" s="384">
        <f t="shared" si="9"/>
        <v>1830</v>
      </c>
      <c r="H122" s="142">
        <f t="shared" si="9"/>
        <v>0</v>
      </c>
      <c r="I122" s="143">
        <f>I123</f>
        <v>0</v>
      </c>
      <c r="J122" s="74"/>
      <c r="K122" s="74"/>
      <c r="L122" s="74"/>
      <c r="M122" s="74"/>
      <c r="N122" s="74"/>
    </row>
    <row r="123" spans="1:37" s="139" customFormat="1" ht="39" customHeight="1" x14ac:dyDescent="0.3">
      <c r="A123" s="389" t="s">
        <v>119</v>
      </c>
      <c r="B123" s="390">
        <v>650</v>
      </c>
      <c r="C123" s="391">
        <v>4</v>
      </c>
      <c r="D123" s="392">
        <v>1</v>
      </c>
      <c r="E123" s="390" t="s">
        <v>201</v>
      </c>
      <c r="F123" s="390">
        <v>110</v>
      </c>
      <c r="G123" s="394">
        <v>1830</v>
      </c>
      <c r="H123" s="144">
        <v>0</v>
      </c>
      <c r="I123" s="145">
        <v>0</v>
      </c>
      <c r="J123" s="74"/>
      <c r="K123" s="74"/>
      <c r="L123" s="74"/>
      <c r="M123" s="74"/>
      <c r="N123" s="74"/>
    </row>
    <row r="124" spans="1:37" s="129" customFormat="1" x14ac:dyDescent="0.25">
      <c r="A124" s="371" t="s">
        <v>202</v>
      </c>
      <c r="B124" s="372">
        <v>650</v>
      </c>
      <c r="C124" s="373">
        <v>4</v>
      </c>
      <c r="D124" s="374" t="s">
        <v>203</v>
      </c>
      <c r="E124" s="372"/>
      <c r="F124" s="372"/>
      <c r="G124" s="376">
        <f>G125+G134</f>
        <v>6448.8</v>
      </c>
      <c r="H124" s="51">
        <f t="shared" ref="H124:I126" si="10">H125</f>
        <v>4487.1000000000004</v>
      </c>
      <c r="I124" s="52">
        <f t="shared" si="10"/>
        <v>0</v>
      </c>
      <c r="J124" s="74"/>
      <c r="K124" s="74"/>
      <c r="L124" s="74"/>
      <c r="M124" s="74"/>
      <c r="N124" s="74"/>
    </row>
    <row r="125" spans="1:37" s="76" customFormat="1" ht="34.200000000000003" customHeight="1" x14ac:dyDescent="0.25">
      <c r="A125" s="379" t="s">
        <v>204</v>
      </c>
      <c r="B125" s="401">
        <v>650</v>
      </c>
      <c r="C125" s="381">
        <v>4</v>
      </c>
      <c r="D125" s="443" t="s">
        <v>203</v>
      </c>
      <c r="E125" s="380" t="s">
        <v>205</v>
      </c>
      <c r="F125" s="380"/>
      <c r="G125" s="384">
        <f>G126</f>
        <v>1217.2</v>
      </c>
      <c r="H125" s="69">
        <f t="shared" si="10"/>
        <v>4487.1000000000004</v>
      </c>
      <c r="I125" s="70">
        <f t="shared" si="10"/>
        <v>0</v>
      </c>
      <c r="J125" s="74"/>
      <c r="K125" s="74"/>
      <c r="L125" s="74"/>
      <c r="M125" s="74"/>
      <c r="N125" s="74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</row>
    <row r="126" spans="1:37" s="76" customFormat="1" x14ac:dyDescent="0.25">
      <c r="A126" s="379" t="s">
        <v>206</v>
      </c>
      <c r="B126" s="380">
        <v>650</v>
      </c>
      <c r="C126" s="381">
        <v>4</v>
      </c>
      <c r="D126" s="382" t="s">
        <v>203</v>
      </c>
      <c r="E126" s="380" t="s">
        <v>207</v>
      </c>
      <c r="F126" s="380"/>
      <c r="G126" s="384">
        <f>G127</f>
        <v>1217.2</v>
      </c>
      <c r="H126" s="60">
        <f t="shared" si="10"/>
        <v>4487.1000000000004</v>
      </c>
      <c r="I126" s="61">
        <f t="shared" si="10"/>
        <v>0</v>
      </c>
      <c r="J126" s="74"/>
      <c r="K126" s="74"/>
      <c r="L126" s="74"/>
      <c r="M126" s="74"/>
      <c r="N126" s="74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</row>
    <row r="127" spans="1:37" s="76" customFormat="1" ht="31.2" x14ac:dyDescent="0.25">
      <c r="A127" s="379" t="s">
        <v>208</v>
      </c>
      <c r="B127" s="380">
        <v>650</v>
      </c>
      <c r="C127" s="381">
        <v>4</v>
      </c>
      <c r="D127" s="382" t="s">
        <v>203</v>
      </c>
      <c r="E127" s="380" t="s">
        <v>209</v>
      </c>
      <c r="F127" s="380"/>
      <c r="G127" s="384">
        <f>G128+G131</f>
        <v>1217.2</v>
      </c>
      <c r="H127" s="60">
        <f>H135+H128</f>
        <v>4487.1000000000004</v>
      </c>
      <c r="I127" s="61">
        <f>I136</f>
        <v>0</v>
      </c>
      <c r="J127" s="74"/>
      <c r="K127" s="74"/>
      <c r="L127" s="74"/>
      <c r="M127" s="74"/>
      <c r="N127" s="74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</row>
    <row r="128" spans="1:37" s="56" customFormat="1" ht="46.8" x14ac:dyDescent="0.25">
      <c r="A128" s="444" t="s">
        <v>210</v>
      </c>
      <c r="B128" s="380">
        <v>650</v>
      </c>
      <c r="C128" s="381">
        <v>4</v>
      </c>
      <c r="D128" s="382" t="s">
        <v>203</v>
      </c>
      <c r="E128" s="445" t="s">
        <v>211</v>
      </c>
      <c r="F128" s="380"/>
      <c r="G128" s="384">
        <f t="shared" ref="G128:I129" si="11">G129</f>
        <v>1156.3</v>
      </c>
      <c r="H128" s="146">
        <f t="shared" si="11"/>
        <v>1127.0999999999999</v>
      </c>
      <c r="I128" s="147">
        <f t="shared" si="11"/>
        <v>0</v>
      </c>
      <c r="J128" s="50"/>
      <c r="K128" s="50"/>
      <c r="L128" s="50"/>
      <c r="M128" s="50"/>
      <c r="N128" s="50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  <c r="AB128" s="55"/>
      <c r="AC128" s="55"/>
      <c r="AD128" s="55"/>
      <c r="AE128" s="55"/>
      <c r="AF128" s="55"/>
      <c r="AG128" s="55"/>
      <c r="AH128" s="55"/>
      <c r="AI128" s="55"/>
      <c r="AJ128" s="55"/>
      <c r="AK128" s="55"/>
    </row>
    <row r="129" spans="1:38" s="56" customFormat="1" ht="31.2" x14ac:dyDescent="0.25">
      <c r="A129" s="410" t="s">
        <v>128</v>
      </c>
      <c r="B129" s="380">
        <v>650</v>
      </c>
      <c r="C129" s="381">
        <v>4</v>
      </c>
      <c r="D129" s="382" t="s">
        <v>203</v>
      </c>
      <c r="E129" s="446" t="s">
        <v>211</v>
      </c>
      <c r="F129" s="380">
        <v>200</v>
      </c>
      <c r="G129" s="384">
        <f t="shared" si="11"/>
        <v>1156.3</v>
      </c>
      <c r="H129" s="69">
        <f t="shared" si="11"/>
        <v>1127.0999999999999</v>
      </c>
      <c r="I129" s="70">
        <f t="shared" si="11"/>
        <v>0</v>
      </c>
      <c r="J129" s="50"/>
      <c r="K129" s="50"/>
      <c r="L129" s="50"/>
      <c r="M129" s="50"/>
      <c r="N129" s="50"/>
      <c r="O129" s="55"/>
      <c r="P129" s="55"/>
      <c r="Q129" s="55"/>
      <c r="R129" s="55"/>
      <c r="S129" s="55"/>
      <c r="T129" s="55"/>
      <c r="U129" s="55"/>
      <c r="V129" s="55"/>
      <c r="W129" s="55"/>
      <c r="X129" s="55"/>
      <c r="Y129" s="55"/>
      <c r="Z129" s="55"/>
      <c r="AA129" s="55"/>
      <c r="AB129" s="55"/>
      <c r="AC129" s="55"/>
      <c r="AD129" s="55"/>
      <c r="AE129" s="55"/>
      <c r="AF129" s="55"/>
      <c r="AG129" s="55"/>
      <c r="AH129" s="55"/>
      <c r="AI129" s="55"/>
      <c r="AJ129" s="55"/>
      <c r="AK129" s="55"/>
    </row>
    <row r="130" spans="1:38" s="56" customFormat="1" ht="31.2" x14ac:dyDescent="0.25">
      <c r="A130" s="411" t="s">
        <v>129</v>
      </c>
      <c r="B130" s="390">
        <v>650</v>
      </c>
      <c r="C130" s="391">
        <v>4</v>
      </c>
      <c r="D130" s="392" t="s">
        <v>203</v>
      </c>
      <c r="E130" s="447" t="s">
        <v>211</v>
      </c>
      <c r="F130" s="390">
        <v>240</v>
      </c>
      <c r="G130" s="394">
        <v>1156.3</v>
      </c>
      <c r="H130" s="148">
        <v>1127.0999999999999</v>
      </c>
      <c r="I130" s="149">
        <f>I133</f>
        <v>0</v>
      </c>
      <c r="J130" s="50"/>
      <c r="K130" s="50"/>
      <c r="L130" s="50"/>
      <c r="M130" s="50"/>
      <c r="N130" s="50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</row>
    <row r="131" spans="1:38" s="76" customFormat="1" ht="46.8" x14ac:dyDescent="0.25">
      <c r="A131" s="429" t="s">
        <v>210</v>
      </c>
      <c r="B131" s="380">
        <v>650</v>
      </c>
      <c r="C131" s="381">
        <v>4</v>
      </c>
      <c r="D131" s="382" t="s">
        <v>203</v>
      </c>
      <c r="E131" s="446" t="s">
        <v>212</v>
      </c>
      <c r="F131" s="380"/>
      <c r="G131" s="384">
        <f>G132</f>
        <v>60.9</v>
      </c>
      <c r="H131" s="150">
        <v>0</v>
      </c>
      <c r="I131" s="151">
        <v>0</v>
      </c>
      <c r="J131" s="74"/>
      <c r="K131" s="74"/>
      <c r="L131" s="74"/>
      <c r="M131" s="74"/>
      <c r="N131" s="74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  <c r="AH131" s="75"/>
      <c r="AI131" s="75"/>
      <c r="AJ131" s="75"/>
      <c r="AK131" s="75"/>
    </row>
    <row r="132" spans="1:38" s="76" customFormat="1" ht="31.2" x14ac:dyDescent="0.25">
      <c r="A132" s="410" t="s">
        <v>128</v>
      </c>
      <c r="B132" s="380">
        <v>650</v>
      </c>
      <c r="C132" s="381">
        <v>4</v>
      </c>
      <c r="D132" s="382" t="s">
        <v>203</v>
      </c>
      <c r="E132" s="446" t="s">
        <v>212</v>
      </c>
      <c r="F132" s="380">
        <v>200</v>
      </c>
      <c r="G132" s="384">
        <f>G133</f>
        <v>60.9</v>
      </c>
      <c r="H132" s="152">
        <v>0</v>
      </c>
      <c r="I132" s="153">
        <v>0</v>
      </c>
      <c r="J132" s="74"/>
      <c r="K132" s="74"/>
      <c r="L132" s="74"/>
      <c r="M132" s="74"/>
      <c r="N132" s="74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</row>
    <row r="133" spans="1:38" s="76" customFormat="1" ht="31.5" customHeight="1" thickBot="1" x14ac:dyDescent="0.3">
      <c r="A133" s="411" t="s">
        <v>129</v>
      </c>
      <c r="B133" s="390">
        <v>650</v>
      </c>
      <c r="C133" s="391">
        <v>4</v>
      </c>
      <c r="D133" s="392" t="s">
        <v>203</v>
      </c>
      <c r="E133" s="447" t="s">
        <v>212</v>
      </c>
      <c r="F133" s="390">
        <v>240</v>
      </c>
      <c r="G133" s="394">
        <v>60.9</v>
      </c>
      <c r="H133" s="154">
        <v>0</v>
      </c>
      <c r="I133" s="155">
        <v>0</v>
      </c>
      <c r="J133" s="74"/>
      <c r="K133" s="74"/>
      <c r="L133" s="74"/>
      <c r="M133" s="74"/>
      <c r="N133" s="74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</row>
    <row r="134" spans="1:38" s="156" customFormat="1" ht="33" customHeight="1" x14ac:dyDescent="0.25">
      <c r="A134" s="410" t="s">
        <v>213</v>
      </c>
      <c r="B134" s="380">
        <v>650</v>
      </c>
      <c r="C134" s="381">
        <v>4</v>
      </c>
      <c r="D134" s="382" t="s">
        <v>203</v>
      </c>
      <c r="E134" s="380" t="s">
        <v>214</v>
      </c>
      <c r="F134" s="380"/>
      <c r="G134" s="384">
        <f t="shared" ref="G134:H136" si="12">G135</f>
        <v>5231.6000000000004</v>
      </c>
      <c r="H134" s="71">
        <f t="shared" si="12"/>
        <v>3360</v>
      </c>
      <c r="I134" s="72">
        <v>0</v>
      </c>
      <c r="J134" s="74"/>
      <c r="K134" s="74"/>
      <c r="L134" s="74"/>
      <c r="M134" s="74"/>
      <c r="N134" s="74"/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131"/>
      <c r="AF134" s="131"/>
      <c r="AG134" s="131"/>
      <c r="AH134" s="131"/>
      <c r="AI134" s="131"/>
      <c r="AJ134" s="131"/>
      <c r="AK134" s="131"/>
    </row>
    <row r="135" spans="1:38" s="156" customFormat="1" ht="33" customHeight="1" x14ac:dyDescent="0.25">
      <c r="A135" s="410" t="s">
        <v>215</v>
      </c>
      <c r="B135" s="380">
        <v>650</v>
      </c>
      <c r="C135" s="381">
        <v>4</v>
      </c>
      <c r="D135" s="382" t="s">
        <v>203</v>
      </c>
      <c r="E135" s="380" t="s">
        <v>216</v>
      </c>
      <c r="F135" s="380"/>
      <c r="G135" s="384">
        <f t="shared" si="12"/>
        <v>5231.6000000000004</v>
      </c>
      <c r="H135" s="71">
        <f t="shared" si="12"/>
        <v>3360</v>
      </c>
      <c r="I135" s="72">
        <v>0</v>
      </c>
      <c r="J135" s="74"/>
      <c r="K135" s="74"/>
      <c r="L135" s="74"/>
      <c r="M135" s="74"/>
      <c r="N135" s="74"/>
      <c r="O135" s="131"/>
      <c r="P135" s="131"/>
      <c r="Q135" s="131"/>
      <c r="R135" s="131"/>
      <c r="S135" s="131"/>
      <c r="T135" s="131"/>
      <c r="U135" s="131"/>
      <c r="V135" s="131"/>
      <c r="W135" s="131"/>
      <c r="X135" s="131"/>
      <c r="Y135" s="131"/>
      <c r="Z135" s="131"/>
      <c r="AA135" s="131"/>
      <c r="AB135" s="131"/>
      <c r="AC135" s="131"/>
      <c r="AD135" s="131"/>
      <c r="AE135" s="131"/>
      <c r="AF135" s="131"/>
      <c r="AG135" s="131"/>
      <c r="AH135" s="131"/>
      <c r="AI135" s="131"/>
      <c r="AJ135" s="131"/>
      <c r="AK135" s="131"/>
    </row>
    <row r="136" spans="1:38" s="156" customFormat="1" ht="31.2" x14ac:dyDescent="0.25">
      <c r="A136" s="410" t="s">
        <v>128</v>
      </c>
      <c r="B136" s="380">
        <v>650</v>
      </c>
      <c r="C136" s="381">
        <v>4</v>
      </c>
      <c r="D136" s="382" t="s">
        <v>203</v>
      </c>
      <c r="E136" s="380" t="s">
        <v>216</v>
      </c>
      <c r="F136" s="380">
        <v>200</v>
      </c>
      <c r="G136" s="384">
        <f t="shared" si="12"/>
        <v>5231.6000000000004</v>
      </c>
      <c r="H136" s="71">
        <f t="shared" si="12"/>
        <v>3360</v>
      </c>
      <c r="I136" s="72">
        <f>I137</f>
        <v>0</v>
      </c>
      <c r="J136" s="74"/>
      <c r="K136" s="74"/>
      <c r="L136" s="74"/>
      <c r="M136" s="74"/>
      <c r="N136" s="74"/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131"/>
      <c r="AF136" s="131"/>
      <c r="AG136" s="131"/>
      <c r="AH136" s="131"/>
      <c r="AI136" s="131"/>
      <c r="AJ136" s="131"/>
      <c r="AK136" s="131"/>
    </row>
    <row r="137" spans="1:38" s="156" customFormat="1" ht="31.2" x14ac:dyDescent="0.25">
      <c r="A137" s="411" t="s">
        <v>129</v>
      </c>
      <c r="B137" s="390">
        <v>650</v>
      </c>
      <c r="C137" s="391">
        <v>4</v>
      </c>
      <c r="D137" s="392" t="s">
        <v>203</v>
      </c>
      <c r="E137" s="390" t="s">
        <v>216</v>
      </c>
      <c r="F137" s="390">
        <v>240</v>
      </c>
      <c r="G137" s="394">
        <v>5231.6000000000004</v>
      </c>
      <c r="H137" s="157">
        <v>3360</v>
      </c>
      <c r="I137" s="158">
        <v>0</v>
      </c>
      <c r="J137" s="74"/>
      <c r="K137" s="74"/>
      <c r="L137" s="74"/>
      <c r="M137" s="74"/>
      <c r="N137" s="74"/>
      <c r="O137" s="131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131"/>
      <c r="AH137" s="131"/>
      <c r="AI137" s="131"/>
      <c r="AJ137" s="131"/>
      <c r="AK137" s="131"/>
    </row>
    <row r="138" spans="1:38" s="55" customFormat="1" ht="18" hidden="1" customHeight="1" x14ac:dyDescent="0.3">
      <c r="A138" s="448" t="s">
        <v>112</v>
      </c>
      <c r="B138" s="380">
        <v>650</v>
      </c>
      <c r="C138" s="381">
        <v>4</v>
      </c>
      <c r="D138" s="382">
        <v>9</v>
      </c>
      <c r="E138" s="380" t="s">
        <v>113</v>
      </c>
      <c r="F138" s="380"/>
      <c r="G138" s="384">
        <f t="shared" ref="G138:I141" si="13">G139</f>
        <v>0</v>
      </c>
      <c r="H138" s="150">
        <f t="shared" si="13"/>
        <v>0</v>
      </c>
      <c r="I138" s="159">
        <f t="shared" si="13"/>
        <v>0</v>
      </c>
      <c r="J138" s="50"/>
      <c r="K138" s="50"/>
      <c r="L138" s="50"/>
      <c r="M138" s="50"/>
      <c r="N138" s="50"/>
    </row>
    <row r="139" spans="1:38" s="76" customFormat="1" ht="18" hidden="1" customHeight="1" x14ac:dyDescent="0.25">
      <c r="A139" s="379" t="s">
        <v>213</v>
      </c>
      <c r="B139" s="401">
        <v>650</v>
      </c>
      <c r="C139" s="381">
        <v>4</v>
      </c>
      <c r="D139" s="443" t="s">
        <v>203</v>
      </c>
      <c r="E139" s="380" t="s">
        <v>214</v>
      </c>
      <c r="F139" s="380"/>
      <c r="G139" s="384">
        <f t="shared" si="13"/>
        <v>0</v>
      </c>
      <c r="H139" s="146">
        <f t="shared" si="13"/>
        <v>0</v>
      </c>
      <c r="I139" s="160">
        <f t="shared" si="13"/>
        <v>0</v>
      </c>
      <c r="J139" s="74"/>
      <c r="K139" s="74"/>
      <c r="L139" s="74"/>
      <c r="M139" s="74"/>
      <c r="N139" s="74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  <c r="AK139" s="75"/>
    </row>
    <row r="140" spans="1:38" s="76" customFormat="1" ht="34.5" hidden="1" customHeight="1" x14ac:dyDescent="0.25">
      <c r="A140" s="379" t="s">
        <v>215</v>
      </c>
      <c r="B140" s="380">
        <v>650</v>
      </c>
      <c r="C140" s="381">
        <v>4</v>
      </c>
      <c r="D140" s="382" t="s">
        <v>203</v>
      </c>
      <c r="E140" s="380" t="s">
        <v>216</v>
      </c>
      <c r="F140" s="380"/>
      <c r="G140" s="384">
        <f t="shared" si="13"/>
        <v>0</v>
      </c>
      <c r="H140" s="146">
        <f t="shared" si="13"/>
        <v>0</v>
      </c>
      <c r="I140" s="160">
        <f t="shared" si="13"/>
        <v>0</v>
      </c>
      <c r="J140" s="74"/>
      <c r="K140" s="74"/>
      <c r="L140" s="74"/>
      <c r="M140" s="74"/>
      <c r="N140" s="74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</row>
    <row r="141" spans="1:38" s="76" customFormat="1" ht="31.2" hidden="1" x14ac:dyDescent="0.25">
      <c r="A141" s="410" t="s">
        <v>128</v>
      </c>
      <c r="B141" s="380">
        <v>650</v>
      </c>
      <c r="C141" s="381">
        <v>4</v>
      </c>
      <c r="D141" s="382" t="s">
        <v>203</v>
      </c>
      <c r="E141" s="380" t="s">
        <v>216</v>
      </c>
      <c r="F141" s="380">
        <v>200</v>
      </c>
      <c r="G141" s="384">
        <f t="shared" si="13"/>
        <v>0</v>
      </c>
      <c r="H141" s="161">
        <f t="shared" si="13"/>
        <v>0</v>
      </c>
      <c r="I141" s="162">
        <f t="shared" si="13"/>
        <v>0</v>
      </c>
      <c r="J141" s="74"/>
      <c r="K141" s="74"/>
      <c r="L141" s="74"/>
      <c r="M141" s="74"/>
      <c r="N141" s="74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75"/>
      <c r="AK141" s="75"/>
    </row>
    <row r="142" spans="1:38" s="76" customFormat="1" ht="31.8" hidden="1" thickBot="1" x14ac:dyDescent="0.3">
      <c r="A142" s="411" t="s">
        <v>129</v>
      </c>
      <c r="B142" s="390">
        <v>650</v>
      </c>
      <c r="C142" s="391">
        <v>4</v>
      </c>
      <c r="D142" s="392" t="s">
        <v>203</v>
      </c>
      <c r="E142" s="390" t="s">
        <v>216</v>
      </c>
      <c r="F142" s="390">
        <v>240</v>
      </c>
      <c r="G142" s="394">
        <v>0</v>
      </c>
      <c r="H142" s="163">
        <v>0</v>
      </c>
      <c r="I142" s="164">
        <v>0</v>
      </c>
      <c r="J142" s="74"/>
      <c r="K142" s="74"/>
      <c r="L142" s="74"/>
      <c r="M142" s="74"/>
      <c r="N142" s="74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</row>
    <row r="143" spans="1:38" ht="19.5" customHeight="1" x14ac:dyDescent="0.25">
      <c r="A143" s="371" t="s">
        <v>217</v>
      </c>
      <c r="B143" s="372">
        <v>650</v>
      </c>
      <c r="C143" s="373">
        <v>4</v>
      </c>
      <c r="D143" s="374">
        <v>10</v>
      </c>
      <c r="E143" s="372"/>
      <c r="F143" s="372"/>
      <c r="G143" s="376">
        <f>G144</f>
        <v>812.4</v>
      </c>
      <c r="H143" s="51">
        <f>H144</f>
        <v>0</v>
      </c>
      <c r="I143" s="52">
        <f>I144</f>
        <v>0</v>
      </c>
      <c r="J143" s="50"/>
      <c r="K143" s="50"/>
      <c r="L143" s="50"/>
      <c r="M143" s="50"/>
      <c r="N143" s="50"/>
      <c r="AL143" s="34"/>
    </row>
    <row r="144" spans="1:38" s="55" customFormat="1" ht="18" customHeight="1" x14ac:dyDescent="0.3">
      <c r="A144" s="448" t="s">
        <v>112</v>
      </c>
      <c r="B144" s="380">
        <v>650</v>
      </c>
      <c r="C144" s="381">
        <v>4</v>
      </c>
      <c r="D144" s="382">
        <v>10</v>
      </c>
      <c r="E144" s="380" t="s">
        <v>113</v>
      </c>
      <c r="F144" s="380"/>
      <c r="G144" s="384">
        <f>G145</f>
        <v>812.4</v>
      </c>
      <c r="H144" s="69">
        <f t="shared" ref="H144:I147" si="14">H145</f>
        <v>0</v>
      </c>
      <c r="I144" s="70">
        <f t="shared" si="14"/>
        <v>0</v>
      </c>
      <c r="J144" s="50"/>
      <c r="K144" s="50"/>
      <c r="L144" s="50"/>
      <c r="M144" s="50"/>
      <c r="N144" s="50"/>
    </row>
    <row r="145" spans="1:38" s="55" customFormat="1" ht="31.5" customHeight="1" x14ac:dyDescent="0.3">
      <c r="A145" s="386" t="s">
        <v>114</v>
      </c>
      <c r="B145" s="380">
        <v>650</v>
      </c>
      <c r="C145" s="381">
        <v>4</v>
      </c>
      <c r="D145" s="382">
        <v>10</v>
      </c>
      <c r="E145" s="449" t="s">
        <v>115</v>
      </c>
      <c r="F145" s="380"/>
      <c r="G145" s="384">
        <f>G147</f>
        <v>812.4</v>
      </c>
      <c r="H145" s="69">
        <f t="shared" si="14"/>
        <v>0</v>
      </c>
      <c r="I145" s="70">
        <f t="shared" si="14"/>
        <v>0</v>
      </c>
      <c r="J145" s="50"/>
      <c r="K145" s="50"/>
      <c r="L145" s="50"/>
      <c r="M145" s="50"/>
      <c r="N145" s="50"/>
    </row>
    <row r="146" spans="1:38" s="55" customFormat="1" ht="51" customHeight="1" x14ac:dyDescent="0.3">
      <c r="A146" s="386" t="s">
        <v>218</v>
      </c>
      <c r="B146" s="380">
        <v>650</v>
      </c>
      <c r="C146" s="381">
        <v>4</v>
      </c>
      <c r="D146" s="382">
        <v>10</v>
      </c>
      <c r="E146" s="380" t="s">
        <v>149</v>
      </c>
      <c r="F146" s="380"/>
      <c r="G146" s="384">
        <f>G147</f>
        <v>812.4</v>
      </c>
      <c r="H146" s="69">
        <f t="shared" si="14"/>
        <v>0</v>
      </c>
      <c r="I146" s="70">
        <f t="shared" si="14"/>
        <v>0</v>
      </c>
      <c r="J146" s="50"/>
      <c r="K146" s="50"/>
      <c r="L146" s="50"/>
      <c r="M146" s="50"/>
      <c r="N146" s="50"/>
    </row>
    <row r="147" spans="1:38" s="55" customFormat="1" ht="33" customHeight="1" x14ac:dyDescent="0.25">
      <c r="A147" s="410" t="s">
        <v>219</v>
      </c>
      <c r="B147" s="380">
        <v>650</v>
      </c>
      <c r="C147" s="381">
        <v>4</v>
      </c>
      <c r="D147" s="382">
        <v>10</v>
      </c>
      <c r="E147" s="380" t="s">
        <v>149</v>
      </c>
      <c r="F147" s="380">
        <v>200</v>
      </c>
      <c r="G147" s="384">
        <f>G148</f>
        <v>812.4</v>
      </c>
      <c r="H147" s="152">
        <f t="shared" si="14"/>
        <v>0</v>
      </c>
      <c r="I147" s="153">
        <f t="shared" si="14"/>
        <v>0</v>
      </c>
      <c r="J147" s="50"/>
      <c r="K147" s="50"/>
      <c r="L147" s="50"/>
      <c r="M147" s="50"/>
      <c r="N147" s="50"/>
    </row>
    <row r="148" spans="1:38" s="128" customFormat="1" ht="33.75" customHeight="1" x14ac:dyDescent="0.3">
      <c r="A148" s="389" t="s">
        <v>129</v>
      </c>
      <c r="B148" s="390">
        <v>650</v>
      </c>
      <c r="C148" s="391">
        <v>4</v>
      </c>
      <c r="D148" s="392">
        <v>10</v>
      </c>
      <c r="E148" s="390" t="s">
        <v>149</v>
      </c>
      <c r="F148" s="390">
        <v>240</v>
      </c>
      <c r="G148" s="394">
        <v>812.4</v>
      </c>
      <c r="H148" s="157">
        <v>0</v>
      </c>
      <c r="I148" s="158">
        <v>0</v>
      </c>
      <c r="J148" s="50"/>
      <c r="K148" s="50"/>
      <c r="L148" s="50"/>
      <c r="M148" s="50"/>
      <c r="N148" s="50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</row>
    <row r="149" spans="1:38" s="56" customFormat="1" x14ac:dyDescent="0.25">
      <c r="A149" s="371" t="s">
        <v>220</v>
      </c>
      <c r="B149" s="372">
        <v>650</v>
      </c>
      <c r="C149" s="373">
        <v>4</v>
      </c>
      <c r="D149" s="374">
        <v>12</v>
      </c>
      <c r="E149" s="372"/>
      <c r="F149" s="372"/>
      <c r="G149" s="376">
        <f>G150</f>
        <v>383</v>
      </c>
      <c r="H149" s="92" t="e">
        <f>H150+H155</f>
        <v>#REF!</v>
      </c>
      <c r="I149" s="165">
        <f>I150+I155</f>
        <v>0</v>
      </c>
      <c r="J149" s="50"/>
      <c r="K149" s="50"/>
      <c r="L149" s="50"/>
      <c r="M149" s="50"/>
      <c r="N149" s="50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</row>
    <row r="150" spans="1:38" s="56" customFormat="1" ht="46.8" x14ac:dyDescent="0.25">
      <c r="A150" s="379" t="s">
        <v>221</v>
      </c>
      <c r="B150" s="380">
        <v>650</v>
      </c>
      <c r="C150" s="381">
        <v>4</v>
      </c>
      <c r="D150" s="382">
        <v>12</v>
      </c>
      <c r="E150" s="380" t="s">
        <v>222</v>
      </c>
      <c r="F150" s="380"/>
      <c r="G150" s="384">
        <f>G151</f>
        <v>383</v>
      </c>
      <c r="H150" s="69">
        <f>H151</f>
        <v>383</v>
      </c>
      <c r="I150" s="70">
        <v>0</v>
      </c>
      <c r="J150" s="50"/>
      <c r="K150" s="50"/>
      <c r="L150" s="50"/>
      <c r="M150" s="50"/>
      <c r="N150" s="50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</row>
    <row r="151" spans="1:38" s="76" customFormat="1" ht="31.2" x14ac:dyDescent="0.25">
      <c r="A151" s="379" t="s">
        <v>223</v>
      </c>
      <c r="B151" s="380">
        <v>650</v>
      </c>
      <c r="C151" s="381">
        <v>4</v>
      </c>
      <c r="D151" s="382">
        <v>12</v>
      </c>
      <c r="E151" s="380" t="s">
        <v>224</v>
      </c>
      <c r="F151" s="380"/>
      <c r="G151" s="384">
        <f>G152</f>
        <v>383</v>
      </c>
      <c r="H151" s="60">
        <f>H152</f>
        <v>383</v>
      </c>
      <c r="I151" s="61">
        <f>I152</f>
        <v>0</v>
      </c>
      <c r="J151" s="74"/>
      <c r="K151" s="74"/>
      <c r="L151" s="74"/>
      <c r="M151" s="74"/>
      <c r="N151" s="74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</row>
    <row r="152" spans="1:38" s="76" customFormat="1" x14ac:dyDescent="0.25">
      <c r="A152" s="379" t="s">
        <v>225</v>
      </c>
      <c r="B152" s="380">
        <v>650</v>
      </c>
      <c r="C152" s="381">
        <v>4</v>
      </c>
      <c r="D152" s="382">
        <v>12</v>
      </c>
      <c r="E152" s="380" t="s">
        <v>226</v>
      </c>
      <c r="F152" s="380"/>
      <c r="G152" s="384">
        <f>G153</f>
        <v>383</v>
      </c>
      <c r="H152" s="60">
        <f>H153</f>
        <v>383</v>
      </c>
      <c r="I152" s="61">
        <f>I153</f>
        <v>0</v>
      </c>
      <c r="J152" s="74"/>
      <c r="K152" s="74"/>
      <c r="L152" s="74"/>
      <c r="M152" s="74"/>
      <c r="N152" s="74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</row>
    <row r="153" spans="1:38" s="124" customFormat="1" ht="31.2" x14ac:dyDescent="0.25">
      <c r="A153" s="410" t="s">
        <v>219</v>
      </c>
      <c r="B153" s="380">
        <v>650</v>
      </c>
      <c r="C153" s="381">
        <v>4</v>
      </c>
      <c r="D153" s="382">
        <v>12</v>
      </c>
      <c r="E153" s="380" t="s">
        <v>226</v>
      </c>
      <c r="F153" s="380">
        <v>200</v>
      </c>
      <c r="G153" s="384">
        <f>G154</f>
        <v>383</v>
      </c>
      <c r="H153" s="166">
        <f>H154</f>
        <v>383</v>
      </c>
      <c r="I153" s="121">
        <v>0</v>
      </c>
      <c r="J153" s="74"/>
      <c r="K153" s="74"/>
      <c r="L153" s="74"/>
      <c r="M153" s="74"/>
      <c r="N153" s="74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</row>
    <row r="154" spans="1:38" ht="33" customHeight="1" thickBot="1" x14ac:dyDescent="0.3">
      <c r="A154" s="411" t="s">
        <v>129</v>
      </c>
      <c r="B154" s="450">
        <v>650</v>
      </c>
      <c r="C154" s="391">
        <v>4</v>
      </c>
      <c r="D154" s="392">
        <v>12</v>
      </c>
      <c r="E154" s="390" t="s">
        <v>226</v>
      </c>
      <c r="F154" s="390">
        <v>240</v>
      </c>
      <c r="G154" s="394">
        <v>383</v>
      </c>
      <c r="H154" s="167">
        <v>383</v>
      </c>
      <c r="I154" s="168">
        <v>0</v>
      </c>
      <c r="J154" s="50"/>
      <c r="K154" s="50"/>
      <c r="L154" s="50"/>
      <c r="M154" s="50"/>
      <c r="N154" s="50"/>
      <c r="AL154" s="34"/>
    </row>
    <row r="155" spans="1:38" s="55" customFormat="1" ht="25.95" customHeight="1" thickBot="1" x14ac:dyDescent="0.3">
      <c r="A155" s="363" t="s">
        <v>227</v>
      </c>
      <c r="B155" s="428">
        <v>650</v>
      </c>
      <c r="C155" s="428">
        <v>5</v>
      </c>
      <c r="D155" s="423"/>
      <c r="E155" s="364"/>
      <c r="F155" s="364"/>
      <c r="G155" s="368">
        <f>G156+G163+G184</f>
        <v>34769.817000000003</v>
      </c>
      <c r="H155" s="169" t="e">
        <f>H156+H163+H184</f>
        <v>#REF!</v>
      </c>
      <c r="I155" s="170">
        <f>I156+I163+I184</f>
        <v>0</v>
      </c>
      <c r="J155" s="50"/>
      <c r="K155" s="50"/>
      <c r="L155" s="50"/>
      <c r="M155" s="50"/>
      <c r="N155" s="50"/>
    </row>
    <row r="156" spans="1:38" s="55" customFormat="1" ht="33.6" customHeight="1" x14ac:dyDescent="0.25">
      <c r="A156" s="371" t="s">
        <v>228</v>
      </c>
      <c r="B156" s="373">
        <v>650</v>
      </c>
      <c r="C156" s="373">
        <v>5</v>
      </c>
      <c r="D156" s="374">
        <v>1</v>
      </c>
      <c r="E156" s="372"/>
      <c r="F156" s="372"/>
      <c r="G156" s="376">
        <f>G157</f>
        <v>426.4</v>
      </c>
      <c r="H156" s="171" t="e">
        <f>H157</f>
        <v>#REF!</v>
      </c>
      <c r="I156" s="172">
        <f>I157</f>
        <v>0</v>
      </c>
      <c r="J156" s="50"/>
      <c r="K156" s="50"/>
      <c r="L156" s="50"/>
      <c r="M156" s="50"/>
      <c r="N156" s="50"/>
    </row>
    <row r="157" spans="1:38" s="55" customFormat="1" ht="30" customHeight="1" x14ac:dyDescent="0.25">
      <c r="A157" s="379" t="s">
        <v>229</v>
      </c>
      <c r="B157" s="380">
        <v>650</v>
      </c>
      <c r="C157" s="381">
        <v>5</v>
      </c>
      <c r="D157" s="382">
        <v>1</v>
      </c>
      <c r="E157" s="380" t="s">
        <v>230</v>
      </c>
      <c r="F157" s="380"/>
      <c r="G157" s="384">
        <f>G158</f>
        <v>426.4</v>
      </c>
      <c r="H157" s="166" t="e">
        <f>H158+#REF!</f>
        <v>#REF!</v>
      </c>
      <c r="I157" s="173">
        <v>0</v>
      </c>
      <c r="J157" s="50"/>
      <c r="K157" s="50"/>
      <c r="L157" s="50"/>
      <c r="M157" s="50"/>
      <c r="N157" s="50"/>
    </row>
    <row r="158" spans="1:38" s="55" customFormat="1" ht="31.2" customHeight="1" x14ac:dyDescent="0.25">
      <c r="A158" s="379" t="s">
        <v>126</v>
      </c>
      <c r="B158" s="380">
        <v>650</v>
      </c>
      <c r="C158" s="381">
        <v>5</v>
      </c>
      <c r="D158" s="382">
        <v>1</v>
      </c>
      <c r="E158" s="380" t="s">
        <v>231</v>
      </c>
      <c r="F158" s="380"/>
      <c r="G158" s="384">
        <f>G159+G162</f>
        <v>426.4</v>
      </c>
      <c r="H158" s="166">
        <f t="shared" ref="G158:I159" si="15">H159</f>
        <v>2978</v>
      </c>
      <c r="I158" s="173">
        <f t="shared" si="15"/>
        <v>0</v>
      </c>
      <c r="J158" s="50"/>
      <c r="K158" s="50"/>
      <c r="L158" s="50"/>
      <c r="M158" s="50"/>
      <c r="N158" s="50"/>
    </row>
    <row r="159" spans="1:38" s="56" customFormat="1" ht="30.6" customHeight="1" x14ac:dyDescent="0.25">
      <c r="A159" s="410" t="s">
        <v>219</v>
      </c>
      <c r="B159" s="380">
        <v>650</v>
      </c>
      <c r="C159" s="381">
        <v>5</v>
      </c>
      <c r="D159" s="382">
        <v>1</v>
      </c>
      <c r="E159" s="380" t="s">
        <v>231</v>
      </c>
      <c r="F159" s="380">
        <v>200</v>
      </c>
      <c r="G159" s="384">
        <f t="shared" si="15"/>
        <v>426.4</v>
      </c>
      <c r="H159" s="60">
        <f t="shared" si="15"/>
        <v>2978</v>
      </c>
      <c r="I159" s="61">
        <f t="shared" si="15"/>
        <v>0</v>
      </c>
      <c r="J159" s="50"/>
      <c r="K159" s="50"/>
      <c r="L159" s="50"/>
      <c r="M159" s="50"/>
      <c r="N159" s="50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</row>
    <row r="160" spans="1:38" s="56" customFormat="1" ht="33.6" customHeight="1" thickBot="1" x14ac:dyDescent="0.3">
      <c r="A160" s="411" t="s">
        <v>129</v>
      </c>
      <c r="B160" s="390">
        <v>650</v>
      </c>
      <c r="C160" s="391">
        <v>5</v>
      </c>
      <c r="D160" s="392">
        <v>1</v>
      </c>
      <c r="E160" s="390" t="s">
        <v>231</v>
      </c>
      <c r="F160" s="390">
        <v>240</v>
      </c>
      <c r="G160" s="394">
        <v>426.4</v>
      </c>
      <c r="H160" s="99">
        <v>2978</v>
      </c>
      <c r="I160" s="100">
        <v>0</v>
      </c>
      <c r="J160" s="50"/>
      <c r="K160" s="50"/>
      <c r="L160" s="50"/>
      <c r="M160" s="50"/>
      <c r="N160" s="50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5"/>
    </row>
    <row r="161" spans="1:37" s="56" customFormat="1" ht="34.950000000000003" hidden="1" customHeight="1" x14ac:dyDescent="0.25">
      <c r="A161" s="73" t="s">
        <v>232</v>
      </c>
      <c r="B161" s="57">
        <v>650</v>
      </c>
      <c r="C161" s="58">
        <v>5</v>
      </c>
      <c r="D161" s="59">
        <v>1</v>
      </c>
      <c r="E161" s="57" t="s">
        <v>231</v>
      </c>
      <c r="F161" s="57">
        <v>600</v>
      </c>
      <c r="G161" s="348">
        <f>G162</f>
        <v>0</v>
      </c>
      <c r="H161" s="152">
        <f>H162</f>
        <v>0</v>
      </c>
      <c r="I161" s="174">
        <f>I162</f>
        <v>0</v>
      </c>
      <c r="J161" s="50"/>
      <c r="K161" s="50"/>
      <c r="L161" s="50"/>
      <c r="M161" s="50"/>
      <c r="N161" s="50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  <c r="AB161" s="55"/>
      <c r="AC161" s="55"/>
      <c r="AD161" s="55"/>
      <c r="AE161" s="55"/>
      <c r="AF161" s="55"/>
      <c r="AG161" s="55"/>
      <c r="AH161" s="55"/>
      <c r="AI161" s="55"/>
      <c r="AJ161" s="55"/>
      <c r="AK161" s="55"/>
    </row>
    <row r="162" spans="1:37" s="56" customFormat="1" ht="0.6" customHeight="1" thickBot="1" x14ac:dyDescent="0.3">
      <c r="A162" s="77" t="s">
        <v>233</v>
      </c>
      <c r="B162" s="63">
        <v>650</v>
      </c>
      <c r="C162" s="64">
        <v>5</v>
      </c>
      <c r="D162" s="65">
        <v>1</v>
      </c>
      <c r="E162" s="63" t="s">
        <v>231</v>
      </c>
      <c r="F162" s="63">
        <v>630</v>
      </c>
      <c r="G162" s="349">
        <v>0</v>
      </c>
      <c r="H162" s="163">
        <v>0</v>
      </c>
      <c r="I162" s="164">
        <v>0</v>
      </c>
      <c r="J162" s="50"/>
      <c r="K162" s="50"/>
      <c r="L162" s="50"/>
      <c r="M162" s="50"/>
      <c r="N162" s="50"/>
      <c r="O162" s="55"/>
      <c r="P162" s="55"/>
      <c r="Q162" s="55"/>
      <c r="R162" s="55"/>
      <c r="S162" s="55"/>
      <c r="T162" s="55"/>
      <c r="U162" s="55"/>
      <c r="V162" s="55"/>
      <c r="W162" s="55"/>
      <c r="X162" s="55"/>
      <c r="Y162" s="55"/>
      <c r="Z162" s="55"/>
      <c r="AA162" s="55"/>
      <c r="AB162" s="55"/>
      <c r="AC162" s="55"/>
      <c r="AD162" s="55"/>
      <c r="AE162" s="55"/>
      <c r="AF162" s="55"/>
      <c r="AG162" s="55"/>
      <c r="AH162" s="55"/>
      <c r="AI162" s="55"/>
      <c r="AJ162" s="55"/>
      <c r="AK162" s="55"/>
    </row>
    <row r="163" spans="1:37" s="56" customFormat="1" ht="30.6" customHeight="1" x14ac:dyDescent="0.25">
      <c r="A163" s="371" t="s">
        <v>234</v>
      </c>
      <c r="B163" s="451">
        <v>650</v>
      </c>
      <c r="C163" s="373">
        <v>5</v>
      </c>
      <c r="D163" s="374">
        <v>2</v>
      </c>
      <c r="E163" s="372"/>
      <c r="F163" s="372"/>
      <c r="G163" s="376">
        <f>G164+G173+G180</f>
        <v>24051.617000000002</v>
      </c>
      <c r="H163" s="175">
        <f t="shared" ref="H163:I168" si="16">H164</f>
        <v>10000</v>
      </c>
      <c r="I163" s="176">
        <f t="shared" si="16"/>
        <v>0</v>
      </c>
      <c r="J163" s="50"/>
      <c r="K163" s="50"/>
      <c r="L163" s="50"/>
      <c r="M163" s="50"/>
      <c r="N163" s="50"/>
      <c r="O163" s="55"/>
      <c r="P163" s="55"/>
      <c r="Q163" s="55"/>
      <c r="R163" s="55"/>
      <c r="S163" s="55"/>
      <c r="T163" s="55"/>
      <c r="U163" s="55"/>
      <c r="V163" s="55"/>
      <c r="W163" s="55"/>
      <c r="X163" s="55"/>
      <c r="Y163" s="55"/>
      <c r="Z163" s="55"/>
      <c r="AA163" s="55"/>
      <c r="AB163" s="55"/>
      <c r="AC163" s="55"/>
      <c r="AD163" s="55"/>
      <c r="AE163" s="55"/>
      <c r="AF163" s="55"/>
      <c r="AG163" s="55"/>
      <c r="AH163" s="55"/>
      <c r="AI163" s="55"/>
      <c r="AJ163" s="55"/>
      <c r="AK163" s="55"/>
    </row>
    <row r="164" spans="1:37" s="56" customFormat="1" ht="46.95" customHeight="1" x14ac:dyDescent="0.25">
      <c r="A164" s="436" t="s">
        <v>397</v>
      </c>
      <c r="B164" s="380">
        <v>650</v>
      </c>
      <c r="C164" s="381">
        <v>5</v>
      </c>
      <c r="D164" s="382">
        <v>2</v>
      </c>
      <c r="E164" s="380" t="s">
        <v>235</v>
      </c>
      <c r="F164" s="380"/>
      <c r="G164" s="384">
        <f>G165</f>
        <v>11365.558000000001</v>
      </c>
      <c r="H164" s="60">
        <f t="shared" si="16"/>
        <v>10000</v>
      </c>
      <c r="I164" s="61">
        <f t="shared" si="16"/>
        <v>0</v>
      </c>
      <c r="J164" s="50"/>
      <c r="K164" s="50"/>
      <c r="L164" s="50"/>
      <c r="M164" s="50"/>
      <c r="N164" s="50"/>
      <c r="O164" s="55"/>
      <c r="P164" s="55"/>
      <c r="Q164" s="55"/>
      <c r="R164" s="55"/>
      <c r="S164" s="55"/>
      <c r="T164" s="55"/>
      <c r="U164" s="55"/>
      <c r="V164" s="55"/>
      <c r="W164" s="55"/>
      <c r="X164" s="55"/>
      <c r="Y164" s="55"/>
      <c r="Z164" s="55"/>
      <c r="AA164" s="55"/>
      <c r="AB164" s="55"/>
      <c r="AC164" s="55"/>
      <c r="AD164" s="55"/>
      <c r="AE164" s="55"/>
      <c r="AF164" s="55"/>
      <c r="AG164" s="55"/>
      <c r="AH164" s="55"/>
      <c r="AI164" s="55"/>
      <c r="AJ164" s="55"/>
      <c r="AK164" s="55"/>
    </row>
    <row r="165" spans="1:37" s="56" customFormat="1" ht="35.4" customHeight="1" x14ac:dyDescent="0.25">
      <c r="A165" s="436" t="s">
        <v>398</v>
      </c>
      <c r="B165" s="380">
        <v>650</v>
      </c>
      <c r="C165" s="381">
        <v>5</v>
      </c>
      <c r="D165" s="382">
        <v>2</v>
      </c>
      <c r="E165" s="380" t="s">
        <v>236</v>
      </c>
      <c r="F165" s="380"/>
      <c r="G165" s="384">
        <f>G166</f>
        <v>11365.558000000001</v>
      </c>
      <c r="H165" s="60">
        <f t="shared" si="16"/>
        <v>10000</v>
      </c>
      <c r="I165" s="61">
        <f t="shared" si="16"/>
        <v>0</v>
      </c>
      <c r="J165" s="50"/>
      <c r="K165" s="50"/>
      <c r="L165" s="50"/>
      <c r="M165" s="50"/>
      <c r="N165" s="50"/>
      <c r="O165" s="55"/>
      <c r="P165" s="55"/>
      <c r="Q165" s="55"/>
      <c r="R165" s="55"/>
      <c r="S165" s="55"/>
      <c r="T165" s="55"/>
      <c r="U165" s="55"/>
      <c r="V165" s="55"/>
      <c r="W165" s="55"/>
      <c r="X165" s="55"/>
      <c r="Y165" s="55"/>
      <c r="Z165" s="55"/>
      <c r="AA165" s="55"/>
      <c r="AB165" s="55"/>
      <c r="AC165" s="55"/>
      <c r="AD165" s="55"/>
      <c r="AE165" s="55"/>
      <c r="AF165" s="55"/>
      <c r="AG165" s="55"/>
      <c r="AH165" s="55"/>
      <c r="AI165" s="55"/>
      <c r="AJ165" s="55"/>
      <c r="AK165" s="55"/>
    </row>
    <row r="166" spans="1:37" s="56" customFormat="1" ht="38.4" customHeight="1" x14ac:dyDescent="0.25">
      <c r="A166" s="436" t="s">
        <v>237</v>
      </c>
      <c r="B166" s="380">
        <v>650</v>
      </c>
      <c r="C166" s="381">
        <v>5</v>
      </c>
      <c r="D166" s="382">
        <v>2</v>
      </c>
      <c r="E166" s="380" t="s">
        <v>238</v>
      </c>
      <c r="F166" s="380"/>
      <c r="G166" s="384">
        <f>G167+G170</f>
        <v>11365.558000000001</v>
      </c>
      <c r="H166" s="60">
        <f t="shared" si="16"/>
        <v>10000</v>
      </c>
      <c r="I166" s="61">
        <f t="shared" si="16"/>
        <v>0</v>
      </c>
      <c r="J166" s="50"/>
      <c r="K166" s="50"/>
      <c r="L166" s="50"/>
      <c r="M166" s="50"/>
      <c r="N166" s="50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  <c r="AC166" s="55"/>
      <c r="AD166" s="55"/>
      <c r="AE166" s="55"/>
      <c r="AF166" s="55"/>
      <c r="AG166" s="55"/>
      <c r="AH166" s="55"/>
      <c r="AI166" s="55"/>
      <c r="AJ166" s="55"/>
      <c r="AK166" s="55"/>
    </row>
    <row r="167" spans="1:37" s="56" customFormat="1" ht="33.6" customHeight="1" x14ac:dyDescent="0.25">
      <c r="A167" s="436" t="s">
        <v>399</v>
      </c>
      <c r="B167" s="380">
        <v>650</v>
      </c>
      <c r="C167" s="381">
        <v>5</v>
      </c>
      <c r="D167" s="382">
        <v>2</v>
      </c>
      <c r="E167" s="380" t="s">
        <v>400</v>
      </c>
      <c r="F167" s="380"/>
      <c r="G167" s="384">
        <f>G168</f>
        <v>10229</v>
      </c>
      <c r="H167" s="60">
        <f t="shared" si="16"/>
        <v>10000</v>
      </c>
      <c r="I167" s="61">
        <f t="shared" si="16"/>
        <v>0</v>
      </c>
      <c r="J167" s="50"/>
      <c r="K167" s="50"/>
      <c r="L167" s="50"/>
      <c r="M167" s="50"/>
      <c r="N167" s="50"/>
      <c r="O167" s="55"/>
      <c r="P167" s="55"/>
      <c r="Q167" s="55"/>
      <c r="R167" s="55"/>
      <c r="S167" s="55"/>
      <c r="T167" s="55"/>
      <c r="U167" s="55"/>
      <c r="V167" s="55"/>
      <c r="W167" s="55"/>
      <c r="X167" s="55"/>
      <c r="Y167" s="55"/>
      <c r="Z167" s="55"/>
      <c r="AA167" s="55"/>
      <c r="AB167" s="55"/>
      <c r="AC167" s="55"/>
      <c r="AD167" s="55"/>
      <c r="AE167" s="55"/>
      <c r="AF167" s="55"/>
      <c r="AG167" s="55"/>
      <c r="AH167" s="55"/>
      <c r="AI167" s="55"/>
      <c r="AJ167" s="55"/>
      <c r="AK167" s="55"/>
    </row>
    <row r="168" spans="1:37" s="56" customFormat="1" ht="45.6" customHeight="1" x14ac:dyDescent="0.25">
      <c r="A168" s="410" t="s">
        <v>128</v>
      </c>
      <c r="B168" s="380">
        <v>650</v>
      </c>
      <c r="C168" s="381">
        <v>5</v>
      </c>
      <c r="D168" s="382">
        <v>2</v>
      </c>
      <c r="E168" s="380" t="s">
        <v>400</v>
      </c>
      <c r="F168" s="380">
        <v>200</v>
      </c>
      <c r="G168" s="384">
        <f>G169</f>
        <v>10229</v>
      </c>
      <c r="H168" s="60">
        <f t="shared" si="16"/>
        <v>10000</v>
      </c>
      <c r="I168" s="61">
        <f t="shared" si="16"/>
        <v>0</v>
      </c>
      <c r="J168" s="50"/>
      <c r="K168" s="50"/>
      <c r="L168" s="50"/>
      <c r="M168" s="50"/>
      <c r="N168" s="50"/>
      <c r="O168" s="55"/>
      <c r="P168" s="55"/>
      <c r="Q168" s="55"/>
      <c r="R168" s="55"/>
      <c r="S168" s="55"/>
      <c r="T168" s="55"/>
      <c r="U168" s="55"/>
      <c r="V168" s="55"/>
      <c r="W168" s="55"/>
      <c r="X168" s="55"/>
      <c r="Y168" s="55"/>
      <c r="Z168" s="55"/>
      <c r="AA168" s="55"/>
      <c r="AB168" s="55"/>
      <c r="AC168" s="55"/>
      <c r="AD168" s="55"/>
      <c r="AE168" s="55"/>
      <c r="AF168" s="55"/>
      <c r="AG168" s="55"/>
      <c r="AH168" s="55"/>
      <c r="AI168" s="55"/>
      <c r="AJ168" s="55"/>
      <c r="AK168" s="55"/>
    </row>
    <row r="169" spans="1:37" s="128" customFormat="1" ht="31.2" customHeight="1" thickBot="1" x14ac:dyDescent="0.3">
      <c r="A169" s="411" t="s">
        <v>129</v>
      </c>
      <c r="B169" s="390">
        <v>650</v>
      </c>
      <c r="C169" s="391">
        <v>5</v>
      </c>
      <c r="D169" s="392">
        <v>2</v>
      </c>
      <c r="E169" s="390" t="s">
        <v>400</v>
      </c>
      <c r="F169" s="390">
        <v>240</v>
      </c>
      <c r="G169" s="394">
        <v>10229</v>
      </c>
      <c r="H169" s="78">
        <v>10000</v>
      </c>
      <c r="I169" s="79">
        <v>0</v>
      </c>
      <c r="J169" s="50"/>
      <c r="K169" s="50"/>
      <c r="L169" s="50"/>
      <c r="M169" s="50"/>
      <c r="N169" s="50"/>
      <c r="O169" s="55"/>
      <c r="P169" s="55"/>
      <c r="Q169" s="55"/>
      <c r="R169" s="55"/>
      <c r="S169" s="55"/>
      <c r="T169" s="55"/>
      <c r="U169" s="55"/>
      <c r="V169" s="55"/>
      <c r="W169" s="55"/>
      <c r="X169" s="55"/>
      <c r="Y169" s="55"/>
      <c r="Z169" s="55"/>
      <c r="AA169" s="55"/>
      <c r="AB169" s="55"/>
      <c r="AC169" s="55"/>
      <c r="AD169" s="55"/>
      <c r="AE169" s="55"/>
      <c r="AF169" s="55"/>
      <c r="AG169" s="55"/>
      <c r="AH169" s="55"/>
      <c r="AI169" s="55"/>
      <c r="AJ169" s="55"/>
      <c r="AK169" s="55"/>
    </row>
    <row r="170" spans="1:37" s="95" customFormat="1" ht="30.6" customHeight="1" thickBot="1" x14ac:dyDescent="0.3">
      <c r="A170" s="436" t="s">
        <v>399</v>
      </c>
      <c r="B170" s="380">
        <v>650</v>
      </c>
      <c r="C170" s="381">
        <v>5</v>
      </c>
      <c r="D170" s="382">
        <v>2</v>
      </c>
      <c r="E170" s="380" t="s">
        <v>401</v>
      </c>
      <c r="F170" s="380"/>
      <c r="G170" s="384">
        <f>G171</f>
        <v>1136.558</v>
      </c>
      <c r="H170" s="177">
        <f>H171+H237</f>
        <v>0</v>
      </c>
      <c r="I170" s="178">
        <f>I171+I237</f>
        <v>0</v>
      </c>
      <c r="J170" s="50"/>
      <c r="K170" s="53"/>
      <c r="L170" s="50"/>
      <c r="M170" s="50"/>
      <c r="N170" s="50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  <c r="AA170" s="94"/>
      <c r="AB170" s="94"/>
      <c r="AC170" s="94"/>
      <c r="AD170" s="94"/>
      <c r="AE170" s="94"/>
      <c r="AF170" s="94"/>
      <c r="AG170" s="94"/>
      <c r="AH170" s="94"/>
      <c r="AI170" s="94"/>
      <c r="AJ170" s="94"/>
      <c r="AK170" s="94"/>
    </row>
    <row r="171" spans="1:37" s="95" customFormat="1" ht="31.2" customHeight="1" x14ac:dyDescent="0.25">
      <c r="A171" s="436" t="s">
        <v>128</v>
      </c>
      <c r="B171" s="380">
        <v>650</v>
      </c>
      <c r="C171" s="381">
        <v>5</v>
      </c>
      <c r="D171" s="382">
        <v>2</v>
      </c>
      <c r="E171" s="380" t="s">
        <v>401</v>
      </c>
      <c r="F171" s="380">
        <v>200</v>
      </c>
      <c r="G171" s="384">
        <f>G172</f>
        <v>1136.558</v>
      </c>
      <c r="H171" s="69">
        <f>H172+H177</f>
        <v>0</v>
      </c>
      <c r="I171" s="70">
        <f>I172+I177</f>
        <v>0</v>
      </c>
      <c r="J171" s="50"/>
      <c r="K171" s="50"/>
      <c r="L171" s="50"/>
      <c r="M171" s="50"/>
      <c r="N171" s="50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</row>
    <row r="172" spans="1:37" s="95" customFormat="1" ht="31.95" customHeight="1" x14ac:dyDescent="0.25">
      <c r="A172" s="411" t="s">
        <v>129</v>
      </c>
      <c r="B172" s="390">
        <v>650</v>
      </c>
      <c r="C172" s="391">
        <v>5</v>
      </c>
      <c r="D172" s="392">
        <v>2</v>
      </c>
      <c r="E172" s="390" t="s">
        <v>401</v>
      </c>
      <c r="F172" s="390">
        <v>240</v>
      </c>
      <c r="G172" s="394">
        <v>1136.558</v>
      </c>
      <c r="H172" s="179">
        <v>0</v>
      </c>
      <c r="I172" s="180">
        <v>0</v>
      </c>
      <c r="J172" s="50"/>
      <c r="K172" s="50"/>
      <c r="L172" s="50"/>
      <c r="M172" s="50"/>
      <c r="N172" s="50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94"/>
      <c r="AE172" s="94"/>
      <c r="AF172" s="94"/>
      <c r="AG172" s="94"/>
      <c r="AH172" s="94"/>
      <c r="AI172" s="94"/>
      <c r="AJ172" s="94"/>
      <c r="AK172" s="94"/>
    </row>
    <row r="173" spans="1:37" s="95" customFormat="1" ht="33" customHeight="1" x14ac:dyDescent="0.25">
      <c r="A173" s="379" t="s">
        <v>112</v>
      </c>
      <c r="B173" s="380">
        <v>650</v>
      </c>
      <c r="C173" s="381">
        <v>5</v>
      </c>
      <c r="D173" s="382">
        <v>2</v>
      </c>
      <c r="E173" s="380" t="s">
        <v>113</v>
      </c>
      <c r="F173" s="380"/>
      <c r="G173" s="384">
        <f>G174</f>
        <v>4099.0590000000002</v>
      </c>
      <c r="H173" s="150">
        <f>H174</f>
        <v>0</v>
      </c>
      <c r="I173" s="151">
        <f>I174</f>
        <v>0</v>
      </c>
      <c r="J173" s="50"/>
      <c r="K173" s="50"/>
      <c r="L173" s="50"/>
      <c r="M173" s="50"/>
      <c r="N173" s="50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4"/>
      <c r="AC173" s="94"/>
      <c r="AD173" s="94"/>
      <c r="AE173" s="94"/>
      <c r="AF173" s="94"/>
      <c r="AG173" s="94"/>
      <c r="AH173" s="94"/>
      <c r="AI173" s="94"/>
      <c r="AJ173" s="94"/>
      <c r="AK173" s="94"/>
    </row>
    <row r="174" spans="1:37" s="95" customFormat="1" ht="27.6" customHeight="1" x14ac:dyDescent="0.25">
      <c r="A174" s="379" t="s">
        <v>239</v>
      </c>
      <c r="B174" s="380">
        <v>650</v>
      </c>
      <c r="C174" s="381">
        <v>5</v>
      </c>
      <c r="D174" s="382">
        <v>2</v>
      </c>
      <c r="E174" s="380" t="s">
        <v>230</v>
      </c>
      <c r="F174" s="380"/>
      <c r="G174" s="384">
        <f>G175</f>
        <v>4099.0590000000002</v>
      </c>
      <c r="H174" s="150">
        <f>H176</f>
        <v>0</v>
      </c>
      <c r="I174" s="151">
        <f>I176</f>
        <v>0</v>
      </c>
      <c r="J174" s="50"/>
      <c r="K174" s="50"/>
      <c r="L174" s="50"/>
      <c r="M174" s="50"/>
      <c r="N174" s="50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</row>
    <row r="175" spans="1:37" s="184" customFormat="1" ht="25.2" customHeight="1" x14ac:dyDescent="0.25">
      <c r="A175" s="379" t="s">
        <v>126</v>
      </c>
      <c r="B175" s="380">
        <v>650</v>
      </c>
      <c r="C175" s="381">
        <v>5</v>
      </c>
      <c r="D175" s="382">
        <v>2</v>
      </c>
      <c r="E175" s="380" t="s">
        <v>231</v>
      </c>
      <c r="F175" s="380"/>
      <c r="G175" s="384">
        <f>G176+G178</f>
        <v>4099.0590000000002</v>
      </c>
      <c r="H175" s="68">
        <f>H176</f>
        <v>0</v>
      </c>
      <c r="I175" s="183">
        <f>I176</f>
        <v>0</v>
      </c>
      <c r="J175" s="50"/>
      <c r="K175" s="50"/>
      <c r="L175" s="50"/>
      <c r="M175" s="50"/>
      <c r="N175" s="50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</row>
    <row r="176" spans="1:37" s="95" customFormat="1" ht="43.2" customHeight="1" x14ac:dyDescent="0.25">
      <c r="A176" s="436" t="s">
        <v>128</v>
      </c>
      <c r="B176" s="380">
        <v>650</v>
      </c>
      <c r="C176" s="381">
        <v>5</v>
      </c>
      <c r="D176" s="382">
        <v>2</v>
      </c>
      <c r="E176" s="380" t="s">
        <v>231</v>
      </c>
      <c r="F176" s="380">
        <v>200</v>
      </c>
      <c r="G176" s="384">
        <f>G177</f>
        <v>2299.0590000000002</v>
      </c>
      <c r="H176" s="150">
        <v>0</v>
      </c>
      <c r="I176" s="151">
        <v>0</v>
      </c>
      <c r="J176" s="50"/>
      <c r="K176" s="50"/>
      <c r="L176" s="50"/>
      <c r="M176" s="50"/>
      <c r="N176" s="50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</row>
    <row r="177" spans="1:37" s="33" customFormat="1" ht="28.2" customHeight="1" x14ac:dyDescent="0.25">
      <c r="A177" s="411" t="s">
        <v>129</v>
      </c>
      <c r="B177" s="390">
        <v>650</v>
      </c>
      <c r="C177" s="391">
        <v>5</v>
      </c>
      <c r="D177" s="392">
        <v>2</v>
      </c>
      <c r="E177" s="390" t="s">
        <v>231</v>
      </c>
      <c r="F177" s="390">
        <v>240</v>
      </c>
      <c r="G177" s="394">
        <v>2299.0590000000002</v>
      </c>
      <c r="H177" s="157">
        <v>0</v>
      </c>
      <c r="I177" s="185">
        <v>0</v>
      </c>
      <c r="J177" s="50"/>
      <c r="K177" s="50"/>
      <c r="L177" s="50"/>
      <c r="M177" s="50"/>
      <c r="N177" s="50"/>
    </row>
    <row r="178" spans="1:37" s="95" customFormat="1" ht="43.2" customHeight="1" x14ac:dyDescent="0.25">
      <c r="A178" s="436" t="s">
        <v>150</v>
      </c>
      <c r="B178" s="380">
        <v>650</v>
      </c>
      <c r="C178" s="381">
        <v>5</v>
      </c>
      <c r="D178" s="382">
        <v>2</v>
      </c>
      <c r="E178" s="380" t="s">
        <v>231</v>
      </c>
      <c r="F178" s="380">
        <v>800</v>
      </c>
      <c r="G178" s="384">
        <f>G179</f>
        <v>1800</v>
      </c>
      <c r="H178" s="150">
        <v>0</v>
      </c>
      <c r="I178" s="151">
        <v>0</v>
      </c>
      <c r="J178" s="50"/>
      <c r="K178" s="50"/>
      <c r="L178" s="50"/>
      <c r="M178" s="50"/>
      <c r="N178" s="50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</row>
    <row r="179" spans="1:37" s="33" customFormat="1" ht="50.4" customHeight="1" x14ac:dyDescent="0.25">
      <c r="A179" s="411" t="s">
        <v>441</v>
      </c>
      <c r="B179" s="390">
        <v>650</v>
      </c>
      <c r="C179" s="391">
        <v>5</v>
      </c>
      <c r="D179" s="392">
        <v>2</v>
      </c>
      <c r="E179" s="390" t="s">
        <v>231</v>
      </c>
      <c r="F179" s="390">
        <v>810</v>
      </c>
      <c r="G179" s="394">
        <v>1800</v>
      </c>
      <c r="H179" s="157">
        <v>0</v>
      </c>
      <c r="I179" s="185">
        <v>0</v>
      </c>
      <c r="J179" s="50"/>
      <c r="K179" s="50"/>
      <c r="L179" s="50"/>
      <c r="M179" s="50"/>
      <c r="N179" s="50"/>
    </row>
    <row r="180" spans="1:37" s="95" customFormat="1" ht="28.95" customHeight="1" x14ac:dyDescent="0.25">
      <c r="A180" s="452" t="s">
        <v>112</v>
      </c>
      <c r="B180" s="380">
        <v>650</v>
      </c>
      <c r="C180" s="381">
        <v>5</v>
      </c>
      <c r="D180" s="382">
        <v>2</v>
      </c>
      <c r="E180" s="380" t="s">
        <v>315</v>
      </c>
      <c r="F180" s="380"/>
      <c r="G180" s="384">
        <f>G181</f>
        <v>8587</v>
      </c>
      <c r="H180" s="181"/>
      <c r="I180" s="182"/>
      <c r="J180" s="50"/>
      <c r="K180" s="50"/>
      <c r="L180" s="50"/>
      <c r="M180" s="50"/>
      <c r="N180" s="50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</row>
    <row r="181" spans="1:37" s="95" customFormat="1" ht="62.4" customHeight="1" x14ac:dyDescent="0.25">
      <c r="A181" s="436" t="s">
        <v>153</v>
      </c>
      <c r="B181" s="380">
        <v>650</v>
      </c>
      <c r="C181" s="381">
        <v>5</v>
      </c>
      <c r="D181" s="382">
        <v>2</v>
      </c>
      <c r="E181" s="380" t="s">
        <v>402</v>
      </c>
      <c r="F181" s="380"/>
      <c r="G181" s="384">
        <f>G182</f>
        <v>8587</v>
      </c>
      <c r="H181" s="181"/>
      <c r="I181" s="182"/>
      <c r="J181" s="50"/>
      <c r="K181" s="50"/>
      <c r="L181" s="50"/>
      <c r="M181" s="50"/>
      <c r="N181" s="50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</row>
    <row r="182" spans="1:37" s="95" customFormat="1" ht="19.2" customHeight="1" x14ac:dyDescent="0.25">
      <c r="A182" s="436" t="s">
        <v>333</v>
      </c>
      <c r="B182" s="380">
        <v>650</v>
      </c>
      <c r="C182" s="381">
        <v>5</v>
      </c>
      <c r="D182" s="382">
        <v>2</v>
      </c>
      <c r="E182" s="380" t="s">
        <v>402</v>
      </c>
      <c r="F182" s="380">
        <v>500</v>
      </c>
      <c r="G182" s="384">
        <f>G183</f>
        <v>8587</v>
      </c>
      <c r="H182" s="181"/>
      <c r="I182" s="182"/>
      <c r="J182" s="50"/>
      <c r="K182" s="50"/>
      <c r="L182" s="50"/>
      <c r="M182" s="50"/>
      <c r="N182" s="50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</row>
    <row r="183" spans="1:37" s="95" customFormat="1" ht="22.95" customHeight="1" x14ac:dyDescent="0.25">
      <c r="A183" s="411" t="s">
        <v>334</v>
      </c>
      <c r="B183" s="390">
        <v>650</v>
      </c>
      <c r="C183" s="391">
        <v>5</v>
      </c>
      <c r="D183" s="392">
        <v>2</v>
      </c>
      <c r="E183" s="390" t="s">
        <v>402</v>
      </c>
      <c r="F183" s="390">
        <v>540</v>
      </c>
      <c r="G183" s="394">
        <v>8587</v>
      </c>
      <c r="H183" s="181"/>
      <c r="I183" s="182"/>
      <c r="J183" s="50"/>
      <c r="K183" s="50"/>
      <c r="L183" s="50"/>
      <c r="M183" s="50"/>
      <c r="N183" s="50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</row>
    <row r="184" spans="1:37" s="189" customFormat="1" ht="21" customHeight="1" x14ac:dyDescent="0.25">
      <c r="A184" s="453" t="s">
        <v>240</v>
      </c>
      <c r="B184" s="454">
        <v>650</v>
      </c>
      <c r="C184" s="454">
        <v>5</v>
      </c>
      <c r="D184" s="455">
        <v>3</v>
      </c>
      <c r="E184" s="451"/>
      <c r="F184" s="451"/>
      <c r="G184" s="456">
        <f>G185+G190+G200</f>
        <v>10291.799999999999</v>
      </c>
      <c r="H184" s="186">
        <f>H200</f>
        <v>0</v>
      </c>
      <c r="I184" s="187">
        <f>I200</f>
        <v>0</v>
      </c>
      <c r="J184" s="74"/>
      <c r="K184" s="74"/>
      <c r="L184" s="74"/>
      <c r="M184" s="74"/>
      <c r="N184" s="74"/>
      <c r="O184" s="188"/>
      <c r="P184" s="188"/>
      <c r="Q184" s="188"/>
      <c r="R184" s="188"/>
      <c r="S184" s="188"/>
      <c r="T184" s="188"/>
      <c r="U184" s="188"/>
      <c r="V184" s="188"/>
      <c r="W184" s="188"/>
      <c r="X184" s="188"/>
      <c r="Y184" s="188"/>
      <c r="Z184" s="188"/>
      <c r="AA184" s="188"/>
      <c r="AB184" s="188"/>
      <c r="AC184" s="188"/>
      <c r="AD184" s="188"/>
      <c r="AE184" s="188"/>
      <c r="AF184" s="188"/>
      <c r="AG184" s="188"/>
      <c r="AH184" s="188"/>
      <c r="AI184" s="188"/>
      <c r="AJ184" s="188"/>
      <c r="AK184" s="188"/>
    </row>
    <row r="185" spans="1:37" s="190" customFormat="1" ht="55.2" customHeight="1" x14ac:dyDescent="0.25">
      <c r="A185" s="379" t="s">
        <v>452</v>
      </c>
      <c r="B185" s="380">
        <v>650</v>
      </c>
      <c r="C185" s="381">
        <v>5</v>
      </c>
      <c r="D185" s="382">
        <v>3</v>
      </c>
      <c r="E185" s="380" t="s">
        <v>242</v>
      </c>
      <c r="F185" s="380"/>
      <c r="G185" s="384">
        <f>G186</f>
        <v>3090</v>
      </c>
      <c r="H185" s="150">
        <f>H186</f>
        <v>0</v>
      </c>
      <c r="I185" s="159">
        <f>I186</f>
        <v>0</v>
      </c>
      <c r="J185" s="74"/>
      <c r="K185" s="74"/>
      <c r="L185" s="74"/>
      <c r="M185" s="74"/>
      <c r="N185" s="74"/>
      <c r="O185" s="188"/>
      <c r="P185" s="188"/>
      <c r="Q185" s="188"/>
      <c r="R185" s="188"/>
      <c r="S185" s="188"/>
      <c r="T185" s="188"/>
      <c r="U185" s="188"/>
      <c r="V185" s="188"/>
      <c r="W185" s="188"/>
      <c r="X185" s="188"/>
      <c r="Y185" s="188"/>
      <c r="Z185" s="188"/>
      <c r="AA185" s="188"/>
      <c r="AB185" s="188"/>
      <c r="AC185" s="188"/>
      <c r="AD185" s="188"/>
      <c r="AE185" s="188"/>
      <c r="AF185" s="188"/>
      <c r="AG185" s="188"/>
      <c r="AH185" s="188"/>
      <c r="AI185" s="188"/>
      <c r="AJ185" s="188"/>
      <c r="AK185" s="188"/>
    </row>
    <row r="186" spans="1:37" s="190" customFormat="1" ht="37.950000000000003" customHeight="1" x14ac:dyDescent="0.25">
      <c r="A186" s="379" t="s">
        <v>243</v>
      </c>
      <c r="B186" s="380">
        <v>650</v>
      </c>
      <c r="C186" s="381">
        <v>5</v>
      </c>
      <c r="D186" s="382">
        <v>3</v>
      </c>
      <c r="E186" s="380" t="s">
        <v>420</v>
      </c>
      <c r="F186" s="380"/>
      <c r="G186" s="384">
        <f>G187</f>
        <v>3090</v>
      </c>
      <c r="H186" s="146">
        <v>0</v>
      </c>
      <c r="I186" s="160">
        <v>0</v>
      </c>
      <c r="J186" s="74"/>
      <c r="K186" s="74"/>
      <c r="L186" s="74"/>
      <c r="M186" s="74"/>
      <c r="N186" s="74"/>
      <c r="O186" s="188"/>
      <c r="P186" s="188"/>
      <c r="Q186" s="188"/>
      <c r="R186" s="188"/>
      <c r="S186" s="188"/>
      <c r="T186" s="188"/>
      <c r="U186" s="188"/>
      <c r="V186" s="188"/>
      <c r="W186" s="188"/>
      <c r="X186" s="188"/>
      <c r="Y186" s="188"/>
      <c r="Z186" s="188"/>
      <c r="AA186" s="188"/>
      <c r="AB186" s="188"/>
      <c r="AC186" s="188"/>
      <c r="AD186" s="188"/>
      <c r="AE186" s="188"/>
      <c r="AF186" s="188"/>
      <c r="AG186" s="188"/>
      <c r="AH186" s="188"/>
      <c r="AI186" s="188"/>
      <c r="AJ186" s="188"/>
      <c r="AK186" s="188"/>
    </row>
    <row r="187" spans="1:37" s="189" customFormat="1" ht="39.6" customHeight="1" thickBot="1" x14ac:dyDescent="0.3">
      <c r="A187" s="436" t="s">
        <v>453</v>
      </c>
      <c r="B187" s="380">
        <v>650</v>
      </c>
      <c r="C187" s="381">
        <v>5</v>
      </c>
      <c r="D187" s="382">
        <v>3</v>
      </c>
      <c r="E187" s="380" t="s">
        <v>454</v>
      </c>
      <c r="F187" s="380"/>
      <c r="G187" s="384">
        <f>G188</f>
        <v>3090</v>
      </c>
      <c r="H187" s="161" t="e">
        <f>#REF!</f>
        <v>#REF!</v>
      </c>
      <c r="I187" s="162" t="e">
        <f>#REF!</f>
        <v>#REF!</v>
      </c>
      <c r="J187" s="74"/>
      <c r="K187" s="74"/>
      <c r="L187" s="74"/>
      <c r="M187" s="74"/>
      <c r="N187" s="74"/>
      <c r="O187" s="188"/>
      <c r="P187" s="188"/>
      <c r="Q187" s="188"/>
      <c r="R187" s="188"/>
      <c r="S187" s="188"/>
      <c r="T187" s="188"/>
      <c r="U187" s="188"/>
      <c r="V187" s="188"/>
      <c r="W187" s="188"/>
      <c r="X187" s="188"/>
      <c r="Y187" s="188"/>
      <c r="Z187" s="188"/>
      <c r="AA187" s="188"/>
      <c r="AB187" s="188"/>
      <c r="AC187" s="188"/>
      <c r="AD187" s="188"/>
      <c r="AE187" s="188"/>
      <c r="AF187" s="188"/>
      <c r="AG187" s="188"/>
      <c r="AH187" s="188"/>
      <c r="AI187" s="188"/>
      <c r="AJ187" s="188"/>
      <c r="AK187" s="188"/>
    </row>
    <row r="188" spans="1:37" s="190" customFormat="1" ht="33.6" customHeight="1" thickBot="1" x14ac:dyDescent="0.3">
      <c r="A188" s="436" t="s">
        <v>219</v>
      </c>
      <c r="B188" s="380">
        <v>650</v>
      </c>
      <c r="C188" s="381">
        <v>5</v>
      </c>
      <c r="D188" s="382">
        <v>3</v>
      </c>
      <c r="E188" s="380" t="s">
        <v>454</v>
      </c>
      <c r="F188" s="380">
        <v>200</v>
      </c>
      <c r="G188" s="384">
        <f>G189</f>
        <v>3090</v>
      </c>
      <c r="H188" s="163">
        <v>0</v>
      </c>
      <c r="I188" s="164">
        <v>0</v>
      </c>
      <c r="J188" s="74"/>
      <c r="K188" s="74"/>
      <c r="L188" s="74"/>
      <c r="M188" s="74"/>
      <c r="N188" s="74"/>
      <c r="O188" s="188"/>
      <c r="P188" s="188"/>
      <c r="Q188" s="188"/>
      <c r="R188" s="188"/>
      <c r="S188" s="188"/>
      <c r="T188" s="188"/>
      <c r="U188" s="188"/>
      <c r="V188" s="188"/>
      <c r="W188" s="188"/>
      <c r="X188" s="188"/>
      <c r="Y188" s="188"/>
      <c r="Z188" s="188"/>
      <c r="AA188" s="188"/>
      <c r="AB188" s="188"/>
      <c r="AC188" s="188"/>
      <c r="AD188" s="188"/>
      <c r="AE188" s="188"/>
      <c r="AF188" s="188"/>
      <c r="AG188" s="188"/>
      <c r="AH188" s="188"/>
      <c r="AI188" s="188"/>
      <c r="AJ188" s="188"/>
      <c r="AK188" s="188"/>
    </row>
    <row r="189" spans="1:37" s="190" customFormat="1" ht="33.6" customHeight="1" thickBot="1" x14ac:dyDescent="0.3">
      <c r="A189" s="411" t="s">
        <v>129</v>
      </c>
      <c r="B189" s="390">
        <v>650</v>
      </c>
      <c r="C189" s="391">
        <v>5</v>
      </c>
      <c r="D189" s="392">
        <v>3</v>
      </c>
      <c r="E189" s="390" t="s">
        <v>454</v>
      </c>
      <c r="F189" s="390">
        <v>240</v>
      </c>
      <c r="G189" s="394">
        <v>3090</v>
      </c>
      <c r="H189" s="163">
        <v>0</v>
      </c>
      <c r="I189" s="164">
        <v>0</v>
      </c>
      <c r="J189" s="74"/>
      <c r="K189" s="74"/>
      <c r="L189" s="74"/>
      <c r="M189" s="74"/>
      <c r="N189" s="74"/>
      <c r="O189" s="188"/>
      <c r="P189" s="188"/>
      <c r="Q189" s="188"/>
      <c r="R189" s="188"/>
      <c r="S189" s="188"/>
      <c r="T189" s="188"/>
      <c r="U189" s="188"/>
      <c r="V189" s="188"/>
      <c r="W189" s="188"/>
      <c r="X189" s="188"/>
      <c r="Y189" s="188"/>
      <c r="Z189" s="188"/>
      <c r="AA189" s="188"/>
      <c r="AB189" s="188"/>
      <c r="AC189" s="188"/>
      <c r="AD189" s="188"/>
      <c r="AE189" s="188"/>
      <c r="AF189" s="188"/>
      <c r="AG189" s="188"/>
      <c r="AH189" s="188"/>
      <c r="AI189" s="188"/>
      <c r="AJ189" s="188"/>
      <c r="AK189" s="188"/>
    </row>
    <row r="190" spans="1:37" s="190" customFormat="1" ht="55.2" customHeight="1" x14ac:dyDescent="0.25">
      <c r="A190" s="379" t="s">
        <v>403</v>
      </c>
      <c r="B190" s="380">
        <v>650</v>
      </c>
      <c r="C190" s="381">
        <v>5</v>
      </c>
      <c r="D190" s="382">
        <v>3</v>
      </c>
      <c r="E190" s="380" t="s">
        <v>235</v>
      </c>
      <c r="F190" s="380"/>
      <c r="G190" s="384">
        <f>G191</f>
        <v>2917.7</v>
      </c>
      <c r="H190" s="150">
        <f>H191</f>
        <v>0</v>
      </c>
      <c r="I190" s="159">
        <f>I191</f>
        <v>0</v>
      </c>
      <c r="J190" s="74"/>
      <c r="K190" s="74"/>
      <c r="L190" s="74"/>
      <c r="M190" s="74"/>
      <c r="N190" s="74"/>
      <c r="O190" s="188"/>
      <c r="P190" s="188"/>
      <c r="Q190" s="188"/>
      <c r="R190" s="188"/>
      <c r="S190" s="188"/>
      <c r="T190" s="188"/>
      <c r="U190" s="188"/>
      <c r="V190" s="188"/>
      <c r="W190" s="188"/>
      <c r="X190" s="188"/>
      <c r="Y190" s="188"/>
      <c r="Z190" s="188"/>
      <c r="AA190" s="188"/>
      <c r="AB190" s="188"/>
      <c r="AC190" s="188"/>
      <c r="AD190" s="188"/>
      <c r="AE190" s="188"/>
      <c r="AF190" s="188"/>
      <c r="AG190" s="188"/>
      <c r="AH190" s="188"/>
      <c r="AI190" s="188"/>
      <c r="AJ190" s="188"/>
      <c r="AK190" s="188"/>
    </row>
    <row r="191" spans="1:37" s="190" customFormat="1" ht="37.950000000000003" customHeight="1" x14ac:dyDescent="0.25">
      <c r="A191" s="379" t="s">
        <v>407</v>
      </c>
      <c r="B191" s="380">
        <v>650</v>
      </c>
      <c r="C191" s="381">
        <v>5</v>
      </c>
      <c r="D191" s="382">
        <v>3</v>
      </c>
      <c r="E191" s="380" t="s">
        <v>404</v>
      </c>
      <c r="F191" s="380"/>
      <c r="G191" s="384">
        <f>G192+G196</f>
        <v>2917.7</v>
      </c>
      <c r="H191" s="146">
        <v>0</v>
      </c>
      <c r="I191" s="160">
        <v>0</v>
      </c>
      <c r="J191" s="74"/>
      <c r="K191" s="74"/>
      <c r="L191" s="74"/>
      <c r="M191" s="74"/>
      <c r="N191" s="74"/>
      <c r="O191" s="188"/>
      <c r="P191" s="188"/>
      <c r="Q191" s="188"/>
      <c r="R191" s="188"/>
      <c r="S191" s="188"/>
      <c r="T191" s="188"/>
      <c r="U191" s="188"/>
      <c r="V191" s="188"/>
      <c r="W191" s="188"/>
      <c r="X191" s="188"/>
      <c r="Y191" s="188"/>
      <c r="Z191" s="188"/>
      <c r="AA191" s="188"/>
      <c r="AB191" s="188"/>
      <c r="AC191" s="188"/>
      <c r="AD191" s="188"/>
      <c r="AE191" s="188"/>
      <c r="AF191" s="188"/>
      <c r="AG191" s="188"/>
      <c r="AH191" s="188"/>
      <c r="AI191" s="188"/>
      <c r="AJ191" s="188"/>
      <c r="AK191" s="188"/>
    </row>
    <row r="192" spans="1:37" s="189" customFormat="1" ht="39.6" customHeight="1" x14ac:dyDescent="0.25">
      <c r="A192" s="436" t="s">
        <v>408</v>
      </c>
      <c r="B192" s="380">
        <v>650</v>
      </c>
      <c r="C192" s="381">
        <v>5</v>
      </c>
      <c r="D192" s="382">
        <v>3</v>
      </c>
      <c r="E192" s="380" t="s">
        <v>405</v>
      </c>
      <c r="F192" s="380"/>
      <c r="G192" s="384">
        <f>G193</f>
        <v>2564.1</v>
      </c>
      <c r="H192" s="161">
        <f>H193</f>
        <v>0</v>
      </c>
      <c r="I192" s="162">
        <f>I193</f>
        <v>0</v>
      </c>
      <c r="J192" s="74"/>
      <c r="K192" s="74"/>
      <c r="L192" s="74"/>
      <c r="M192" s="74"/>
      <c r="N192" s="74"/>
      <c r="O192" s="188"/>
      <c r="P192" s="188"/>
      <c r="Q192" s="188"/>
      <c r="R192" s="188"/>
      <c r="S192" s="188"/>
      <c r="T192" s="188"/>
      <c r="U192" s="188"/>
      <c r="V192" s="188"/>
      <c r="W192" s="188"/>
      <c r="X192" s="188"/>
      <c r="Y192" s="188"/>
      <c r="Z192" s="188"/>
      <c r="AA192" s="188"/>
      <c r="AB192" s="188"/>
      <c r="AC192" s="188"/>
      <c r="AD192" s="188"/>
      <c r="AE192" s="188"/>
      <c r="AF192" s="188"/>
      <c r="AG192" s="188"/>
      <c r="AH192" s="188"/>
      <c r="AI192" s="188"/>
      <c r="AJ192" s="188"/>
      <c r="AK192" s="188"/>
    </row>
    <row r="193" spans="1:37" s="189" customFormat="1" ht="51.6" customHeight="1" thickBot="1" x14ac:dyDescent="0.3">
      <c r="A193" s="436" t="s">
        <v>410</v>
      </c>
      <c r="B193" s="380">
        <v>650</v>
      </c>
      <c r="C193" s="381">
        <v>5</v>
      </c>
      <c r="D193" s="382">
        <v>3</v>
      </c>
      <c r="E193" s="380" t="s">
        <v>406</v>
      </c>
      <c r="F193" s="380"/>
      <c r="G193" s="384">
        <f>G194</f>
        <v>2564.1</v>
      </c>
      <c r="H193" s="161">
        <f>H195</f>
        <v>0</v>
      </c>
      <c r="I193" s="162">
        <f>I195</f>
        <v>0</v>
      </c>
      <c r="J193" s="74"/>
      <c r="K193" s="74"/>
      <c r="L193" s="74"/>
      <c r="M193" s="74"/>
      <c r="N193" s="74"/>
      <c r="O193" s="188"/>
      <c r="P193" s="188"/>
      <c r="Q193" s="188"/>
      <c r="R193" s="188"/>
      <c r="S193" s="188"/>
      <c r="T193" s="188"/>
      <c r="U193" s="188"/>
      <c r="V193" s="188"/>
      <c r="W193" s="188"/>
      <c r="X193" s="188"/>
      <c r="Y193" s="188"/>
      <c r="Z193" s="188"/>
      <c r="AA193" s="188"/>
      <c r="AB193" s="188"/>
      <c r="AC193" s="188"/>
      <c r="AD193" s="188"/>
      <c r="AE193" s="188"/>
      <c r="AF193" s="188"/>
      <c r="AG193" s="188"/>
      <c r="AH193" s="188"/>
      <c r="AI193" s="188"/>
      <c r="AJ193" s="188"/>
      <c r="AK193" s="188"/>
    </row>
    <row r="194" spans="1:37" s="190" customFormat="1" ht="33.6" customHeight="1" thickBot="1" x14ac:dyDescent="0.3">
      <c r="A194" s="436" t="s">
        <v>219</v>
      </c>
      <c r="B194" s="380">
        <v>650</v>
      </c>
      <c r="C194" s="381">
        <v>5</v>
      </c>
      <c r="D194" s="382">
        <v>3</v>
      </c>
      <c r="E194" s="380" t="s">
        <v>406</v>
      </c>
      <c r="F194" s="380">
        <v>200</v>
      </c>
      <c r="G194" s="384">
        <f>G195</f>
        <v>2564.1</v>
      </c>
      <c r="H194" s="163">
        <v>0</v>
      </c>
      <c r="I194" s="164">
        <v>0</v>
      </c>
      <c r="J194" s="74"/>
      <c r="K194" s="74"/>
      <c r="L194" s="74"/>
      <c r="M194" s="74"/>
      <c r="N194" s="74"/>
      <c r="O194" s="188"/>
      <c r="P194" s="188"/>
      <c r="Q194" s="188"/>
      <c r="R194" s="188"/>
      <c r="S194" s="188"/>
      <c r="T194" s="188"/>
      <c r="U194" s="188"/>
      <c r="V194" s="188"/>
      <c r="W194" s="188"/>
      <c r="X194" s="188"/>
      <c r="Y194" s="188"/>
      <c r="Z194" s="188"/>
      <c r="AA194" s="188"/>
      <c r="AB194" s="188"/>
      <c r="AC194" s="188"/>
      <c r="AD194" s="188"/>
      <c r="AE194" s="188"/>
      <c r="AF194" s="188"/>
      <c r="AG194" s="188"/>
      <c r="AH194" s="188"/>
      <c r="AI194" s="188"/>
      <c r="AJ194" s="188"/>
      <c r="AK194" s="188"/>
    </row>
    <row r="195" spans="1:37" s="190" customFormat="1" ht="33.6" customHeight="1" thickBot="1" x14ac:dyDescent="0.3">
      <c r="A195" s="411" t="s">
        <v>129</v>
      </c>
      <c r="B195" s="390">
        <v>650</v>
      </c>
      <c r="C195" s="391">
        <v>5</v>
      </c>
      <c r="D195" s="392">
        <v>3</v>
      </c>
      <c r="E195" s="390" t="s">
        <v>406</v>
      </c>
      <c r="F195" s="390">
        <v>240</v>
      </c>
      <c r="G195" s="394">
        <v>2564.1</v>
      </c>
      <c r="H195" s="163">
        <v>0</v>
      </c>
      <c r="I195" s="164">
        <v>0</v>
      </c>
      <c r="J195" s="74"/>
      <c r="K195" s="74"/>
      <c r="L195" s="74"/>
      <c r="M195" s="74"/>
      <c r="N195" s="74"/>
      <c r="O195" s="188"/>
      <c r="P195" s="188"/>
      <c r="Q195" s="188"/>
      <c r="R195" s="188"/>
      <c r="S195" s="188"/>
      <c r="T195" s="188"/>
      <c r="U195" s="188"/>
      <c r="V195" s="188"/>
      <c r="W195" s="188"/>
      <c r="X195" s="188"/>
      <c r="Y195" s="188"/>
      <c r="Z195" s="188"/>
      <c r="AA195" s="188"/>
      <c r="AB195" s="188"/>
      <c r="AC195" s="188"/>
      <c r="AD195" s="188"/>
      <c r="AE195" s="188"/>
      <c r="AF195" s="188"/>
      <c r="AG195" s="188"/>
      <c r="AH195" s="188"/>
      <c r="AI195" s="188"/>
      <c r="AJ195" s="188"/>
      <c r="AK195" s="188"/>
    </row>
    <row r="196" spans="1:37" s="190" customFormat="1" ht="33" customHeight="1" x14ac:dyDescent="0.25">
      <c r="A196" s="379" t="s">
        <v>413</v>
      </c>
      <c r="B196" s="380">
        <v>650</v>
      </c>
      <c r="C196" s="381">
        <v>5</v>
      </c>
      <c r="D196" s="382">
        <v>3</v>
      </c>
      <c r="E196" s="380" t="s">
        <v>411</v>
      </c>
      <c r="F196" s="380"/>
      <c r="G196" s="384">
        <f>G197</f>
        <v>353.6</v>
      </c>
      <c r="H196" s="150">
        <f>H197</f>
        <v>0</v>
      </c>
      <c r="I196" s="159">
        <f>I197</f>
        <v>0</v>
      </c>
      <c r="J196" s="74"/>
      <c r="K196" s="74"/>
      <c r="L196" s="74"/>
      <c r="M196" s="74"/>
      <c r="N196" s="74"/>
      <c r="O196" s="188"/>
      <c r="P196" s="188"/>
      <c r="Q196" s="188"/>
      <c r="R196" s="188"/>
      <c r="S196" s="188"/>
      <c r="T196" s="188"/>
      <c r="U196" s="188"/>
      <c r="V196" s="188"/>
      <c r="W196" s="188"/>
      <c r="X196" s="188"/>
      <c r="Y196" s="188"/>
      <c r="Z196" s="188"/>
      <c r="AA196" s="188"/>
      <c r="AB196" s="188"/>
      <c r="AC196" s="188"/>
      <c r="AD196" s="188"/>
      <c r="AE196" s="188"/>
      <c r="AF196" s="188"/>
      <c r="AG196" s="188"/>
      <c r="AH196" s="188"/>
      <c r="AI196" s="188"/>
      <c r="AJ196" s="188"/>
      <c r="AK196" s="188"/>
    </row>
    <row r="197" spans="1:37" s="190" customFormat="1" ht="23.4" customHeight="1" x14ac:dyDescent="0.25">
      <c r="A197" s="379" t="s">
        <v>126</v>
      </c>
      <c r="B197" s="380">
        <v>650</v>
      </c>
      <c r="C197" s="381">
        <v>5</v>
      </c>
      <c r="D197" s="382">
        <v>3</v>
      </c>
      <c r="E197" s="380" t="s">
        <v>412</v>
      </c>
      <c r="F197" s="380"/>
      <c r="G197" s="384">
        <f>G198</f>
        <v>353.6</v>
      </c>
      <c r="H197" s="146">
        <v>0</v>
      </c>
      <c r="I197" s="160">
        <v>0</v>
      </c>
      <c r="J197" s="74"/>
      <c r="K197" s="74"/>
      <c r="L197" s="74"/>
      <c r="M197" s="74"/>
      <c r="N197" s="74"/>
      <c r="O197" s="188"/>
      <c r="P197" s="188"/>
      <c r="Q197" s="188"/>
      <c r="R197" s="188"/>
      <c r="S197" s="188"/>
      <c r="T197" s="188"/>
      <c r="U197" s="188"/>
      <c r="V197" s="188"/>
      <c r="W197" s="188"/>
      <c r="X197" s="188"/>
      <c r="Y197" s="188"/>
      <c r="Z197" s="188"/>
      <c r="AA197" s="188"/>
      <c r="AB197" s="188"/>
      <c r="AC197" s="188"/>
      <c r="AD197" s="188"/>
      <c r="AE197" s="188"/>
      <c r="AF197" s="188"/>
      <c r="AG197" s="188"/>
      <c r="AH197" s="188"/>
      <c r="AI197" s="188"/>
      <c r="AJ197" s="188"/>
      <c r="AK197" s="188"/>
    </row>
    <row r="198" spans="1:37" s="189" customFormat="1" ht="30" customHeight="1" thickBot="1" x14ac:dyDescent="0.3">
      <c r="A198" s="436" t="s">
        <v>128</v>
      </c>
      <c r="B198" s="380">
        <v>650</v>
      </c>
      <c r="C198" s="381">
        <v>5</v>
      </c>
      <c r="D198" s="382">
        <v>3</v>
      </c>
      <c r="E198" s="380" t="s">
        <v>412</v>
      </c>
      <c r="F198" s="380">
        <v>200</v>
      </c>
      <c r="G198" s="384">
        <f>G199</f>
        <v>353.6</v>
      </c>
      <c r="H198" s="161">
        <f>H199</f>
        <v>0</v>
      </c>
      <c r="I198" s="162">
        <f>I199</f>
        <v>0</v>
      </c>
      <c r="J198" s="74"/>
      <c r="K198" s="74"/>
      <c r="L198" s="74"/>
      <c r="M198" s="74"/>
      <c r="N198" s="74"/>
      <c r="O198" s="188"/>
      <c r="P198" s="188"/>
      <c r="Q198" s="188"/>
      <c r="R198" s="188"/>
      <c r="S198" s="188"/>
      <c r="T198" s="188"/>
      <c r="U198" s="188"/>
      <c r="V198" s="188"/>
      <c r="W198" s="188"/>
      <c r="X198" s="188"/>
      <c r="Y198" s="188"/>
      <c r="Z198" s="188"/>
      <c r="AA198" s="188"/>
      <c r="AB198" s="188"/>
      <c r="AC198" s="188"/>
      <c r="AD198" s="188"/>
      <c r="AE198" s="188"/>
      <c r="AF198" s="188"/>
      <c r="AG198" s="188"/>
      <c r="AH198" s="188"/>
      <c r="AI198" s="188"/>
      <c r="AJ198" s="188"/>
      <c r="AK198" s="188"/>
    </row>
    <row r="199" spans="1:37" s="190" customFormat="1" ht="37.200000000000003" customHeight="1" thickBot="1" x14ac:dyDescent="0.3">
      <c r="A199" s="411" t="s">
        <v>129</v>
      </c>
      <c r="B199" s="390">
        <v>650</v>
      </c>
      <c r="C199" s="391">
        <v>5</v>
      </c>
      <c r="D199" s="392">
        <v>3</v>
      </c>
      <c r="E199" s="390" t="s">
        <v>412</v>
      </c>
      <c r="F199" s="390">
        <v>240</v>
      </c>
      <c r="G199" s="394">
        <v>353.6</v>
      </c>
      <c r="H199" s="163">
        <v>0</v>
      </c>
      <c r="I199" s="164">
        <v>0</v>
      </c>
      <c r="J199" s="74"/>
      <c r="K199" s="74"/>
      <c r="L199" s="74"/>
      <c r="M199" s="74"/>
      <c r="N199" s="74"/>
      <c r="O199" s="188"/>
      <c r="P199" s="188"/>
      <c r="Q199" s="188"/>
      <c r="R199" s="188"/>
      <c r="S199" s="188"/>
      <c r="T199" s="188"/>
      <c r="U199" s="188"/>
      <c r="V199" s="188"/>
      <c r="W199" s="188"/>
      <c r="X199" s="188"/>
      <c r="Y199" s="188"/>
      <c r="Z199" s="188"/>
      <c r="AA199" s="188"/>
      <c r="AB199" s="188"/>
      <c r="AC199" s="188"/>
      <c r="AD199" s="188"/>
      <c r="AE199" s="188"/>
      <c r="AF199" s="188"/>
      <c r="AG199" s="188"/>
      <c r="AH199" s="188"/>
      <c r="AI199" s="188"/>
      <c r="AJ199" s="188"/>
      <c r="AK199" s="188"/>
    </row>
    <row r="200" spans="1:37" s="190" customFormat="1" x14ac:dyDescent="0.25">
      <c r="A200" s="379" t="s">
        <v>112</v>
      </c>
      <c r="B200" s="380">
        <v>650</v>
      </c>
      <c r="C200" s="381">
        <v>5</v>
      </c>
      <c r="D200" s="382">
        <v>3</v>
      </c>
      <c r="E200" s="380" t="s">
        <v>113</v>
      </c>
      <c r="F200" s="380"/>
      <c r="G200" s="384">
        <f>G201</f>
        <v>4284.1000000000004</v>
      </c>
      <c r="H200" s="60">
        <f>H201+H202</f>
        <v>0</v>
      </c>
      <c r="I200" s="61">
        <f>I201+I202</f>
        <v>0</v>
      </c>
      <c r="J200" s="74"/>
      <c r="K200" s="74"/>
      <c r="L200" s="74"/>
      <c r="M200" s="74"/>
      <c r="N200" s="74"/>
      <c r="O200" s="188"/>
      <c r="P200" s="188"/>
      <c r="Q200" s="188"/>
      <c r="R200" s="188"/>
      <c r="S200" s="188"/>
      <c r="T200" s="188"/>
      <c r="U200" s="188"/>
      <c r="V200" s="188"/>
      <c r="W200" s="188"/>
      <c r="X200" s="188"/>
      <c r="Y200" s="188"/>
      <c r="Z200" s="188"/>
      <c r="AA200" s="188"/>
      <c r="AB200" s="188"/>
      <c r="AC200" s="188"/>
      <c r="AD200" s="188"/>
      <c r="AE200" s="188"/>
      <c r="AF200" s="188"/>
      <c r="AG200" s="188"/>
      <c r="AH200" s="188"/>
      <c r="AI200" s="188"/>
      <c r="AJ200" s="188"/>
      <c r="AK200" s="188"/>
    </row>
    <row r="201" spans="1:37" s="190" customFormat="1" x14ac:dyDescent="0.25">
      <c r="A201" s="379" t="s">
        <v>248</v>
      </c>
      <c r="B201" s="380">
        <v>650</v>
      </c>
      <c r="C201" s="381">
        <v>5</v>
      </c>
      <c r="D201" s="382">
        <v>3</v>
      </c>
      <c r="E201" s="380" t="s">
        <v>230</v>
      </c>
      <c r="F201" s="380"/>
      <c r="G201" s="384">
        <f>G202</f>
        <v>4284.1000000000004</v>
      </c>
      <c r="H201" s="60">
        <v>0</v>
      </c>
      <c r="I201" s="61">
        <v>0</v>
      </c>
      <c r="J201" s="74"/>
      <c r="K201" s="74"/>
      <c r="L201" s="74"/>
      <c r="M201" s="74"/>
      <c r="N201" s="74"/>
      <c r="O201" s="188"/>
      <c r="P201" s="188"/>
      <c r="Q201" s="188"/>
      <c r="R201" s="188"/>
      <c r="S201" s="188"/>
      <c r="T201" s="188"/>
      <c r="U201" s="188"/>
      <c r="V201" s="188"/>
      <c r="W201" s="188"/>
      <c r="X201" s="188"/>
      <c r="Y201" s="188"/>
      <c r="Z201" s="188"/>
      <c r="AA201" s="188"/>
      <c r="AB201" s="188"/>
      <c r="AC201" s="188"/>
      <c r="AD201" s="188"/>
      <c r="AE201" s="188"/>
      <c r="AF201" s="188"/>
      <c r="AG201" s="188"/>
      <c r="AH201" s="188"/>
      <c r="AI201" s="188"/>
      <c r="AJ201" s="188"/>
      <c r="AK201" s="188"/>
    </row>
    <row r="202" spans="1:37" s="189" customFormat="1" x14ac:dyDescent="0.25">
      <c r="A202" s="379" t="s">
        <v>126</v>
      </c>
      <c r="B202" s="380">
        <v>650</v>
      </c>
      <c r="C202" s="381">
        <v>5</v>
      </c>
      <c r="D202" s="382">
        <v>3</v>
      </c>
      <c r="E202" s="380" t="s">
        <v>231</v>
      </c>
      <c r="F202" s="380"/>
      <c r="G202" s="384">
        <f>G203</f>
        <v>4284.1000000000004</v>
      </c>
      <c r="H202" s="60">
        <v>0</v>
      </c>
      <c r="I202" s="61">
        <v>0</v>
      </c>
      <c r="J202" s="74"/>
      <c r="K202" s="74"/>
      <c r="L202" s="74"/>
      <c r="M202" s="74"/>
      <c r="N202" s="74"/>
      <c r="O202" s="188"/>
      <c r="P202" s="188"/>
      <c r="Q202" s="188"/>
      <c r="R202" s="188"/>
      <c r="S202" s="188"/>
      <c r="T202" s="188"/>
      <c r="U202" s="188"/>
      <c r="V202" s="188"/>
      <c r="W202" s="188"/>
      <c r="X202" s="188"/>
      <c r="Y202" s="188"/>
      <c r="Z202" s="188"/>
      <c r="AA202" s="188"/>
      <c r="AB202" s="188"/>
      <c r="AC202" s="188"/>
      <c r="AD202" s="188"/>
      <c r="AE202" s="188"/>
      <c r="AF202" s="188"/>
      <c r="AG202" s="188"/>
      <c r="AH202" s="188"/>
      <c r="AI202" s="188"/>
      <c r="AJ202" s="188"/>
      <c r="AK202" s="188"/>
    </row>
    <row r="203" spans="1:37" s="189" customFormat="1" ht="31.2" x14ac:dyDescent="0.25">
      <c r="A203" s="410" t="s">
        <v>219</v>
      </c>
      <c r="B203" s="380">
        <v>650</v>
      </c>
      <c r="C203" s="381">
        <v>5</v>
      </c>
      <c r="D203" s="382">
        <v>3</v>
      </c>
      <c r="E203" s="380" t="s">
        <v>231</v>
      </c>
      <c r="F203" s="380">
        <v>200</v>
      </c>
      <c r="G203" s="384">
        <f>G204</f>
        <v>4284.1000000000004</v>
      </c>
      <c r="H203" s="60">
        <f>H204</f>
        <v>0</v>
      </c>
      <c r="I203" s="61">
        <f>I204</f>
        <v>0</v>
      </c>
      <c r="J203" s="74"/>
      <c r="K203" s="74"/>
      <c r="L203" s="74"/>
      <c r="M203" s="74"/>
      <c r="N203" s="74"/>
      <c r="O203" s="188"/>
      <c r="P203" s="188"/>
      <c r="Q203" s="188"/>
      <c r="R203" s="188"/>
      <c r="S203" s="188"/>
      <c r="T203" s="188"/>
      <c r="U203" s="188"/>
      <c r="V203" s="188"/>
      <c r="W203" s="188"/>
      <c r="X203" s="188"/>
      <c r="Y203" s="188"/>
      <c r="Z203" s="188"/>
      <c r="AA203" s="188"/>
      <c r="AB203" s="188"/>
      <c r="AC203" s="188"/>
      <c r="AD203" s="188"/>
      <c r="AE203" s="188"/>
      <c r="AF203" s="188"/>
      <c r="AG203" s="188"/>
      <c r="AH203" s="188"/>
      <c r="AI203" s="188"/>
      <c r="AJ203" s="188"/>
      <c r="AK203" s="188"/>
    </row>
    <row r="204" spans="1:37" s="190" customFormat="1" ht="36" customHeight="1" thickBot="1" x14ac:dyDescent="0.3">
      <c r="A204" s="411" t="s">
        <v>129</v>
      </c>
      <c r="B204" s="390">
        <v>650</v>
      </c>
      <c r="C204" s="391">
        <v>5</v>
      </c>
      <c r="D204" s="392">
        <v>3</v>
      </c>
      <c r="E204" s="390" t="s">
        <v>231</v>
      </c>
      <c r="F204" s="390">
        <v>240</v>
      </c>
      <c r="G204" s="394">
        <v>4284.1000000000004</v>
      </c>
      <c r="H204" s="99">
        <v>0</v>
      </c>
      <c r="I204" s="100">
        <v>0</v>
      </c>
      <c r="J204" s="74"/>
      <c r="K204" s="74"/>
      <c r="L204" s="74"/>
      <c r="M204" s="74"/>
      <c r="N204" s="74"/>
      <c r="O204" s="188"/>
      <c r="P204" s="188"/>
      <c r="Q204" s="188"/>
      <c r="R204" s="188"/>
      <c r="S204" s="188"/>
      <c r="T204" s="188"/>
      <c r="U204" s="188"/>
      <c r="V204" s="188"/>
      <c r="W204" s="188"/>
      <c r="X204" s="188"/>
      <c r="Y204" s="188"/>
      <c r="Z204" s="188"/>
      <c r="AA204" s="188"/>
      <c r="AB204" s="188"/>
      <c r="AC204" s="188"/>
      <c r="AD204" s="188"/>
      <c r="AE204" s="188"/>
      <c r="AF204" s="188"/>
      <c r="AG204" s="188"/>
      <c r="AH204" s="188"/>
      <c r="AI204" s="188"/>
      <c r="AJ204" s="188"/>
      <c r="AK204" s="188"/>
    </row>
    <row r="205" spans="1:37" s="192" customFormat="1" ht="22.2" customHeight="1" thickBot="1" x14ac:dyDescent="0.3">
      <c r="A205" s="363" t="s">
        <v>418</v>
      </c>
      <c r="B205" s="428">
        <v>650</v>
      </c>
      <c r="C205" s="428">
        <v>6</v>
      </c>
      <c r="D205" s="423"/>
      <c r="E205" s="367"/>
      <c r="F205" s="364"/>
      <c r="G205" s="457">
        <f t="shared" ref="G205:I213" si="17">G206</f>
        <v>12184.6</v>
      </c>
      <c r="H205" s="135" t="e">
        <f t="shared" si="17"/>
        <v>#REF!</v>
      </c>
      <c r="I205" s="191">
        <f t="shared" si="17"/>
        <v>0</v>
      </c>
      <c r="J205" s="50"/>
      <c r="K205" s="50"/>
      <c r="L205" s="50"/>
      <c r="M205" s="50"/>
      <c r="N205" s="50"/>
      <c r="O205" s="50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</row>
    <row r="206" spans="1:37" s="192" customFormat="1" ht="21.6" customHeight="1" x14ac:dyDescent="0.25">
      <c r="A206" s="453" t="s">
        <v>419</v>
      </c>
      <c r="B206" s="454">
        <v>650</v>
      </c>
      <c r="C206" s="454">
        <v>6</v>
      </c>
      <c r="D206" s="455">
        <v>5</v>
      </c>
      <c r="E206" s="458"/>
      <c r="F206" s="451"/>
      <c r="G206" s="459">
        <f t="shared" si="17"/>
        <v>12184.6</v>
      </c>
      <c r="H206" s="186" t="e">
        <f t="shared" si="17"/>
        <v>#REF!</v>
      </c>
      <c r="I206" s="187">
        <f t="shared" si="17"/>
        <v>0</v>
      </c>
      <c r="J206" s="195">
        <v>26430.6</v>
      </c>
      <c r="K206" s="50"/>
      <c r="L206" s="50">
        <v>26015</v>
      </c>
      <c r="M206" s="50"/>
      <c r="N206" s="50"/>
      <c r="O206" s="50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</row>
    <row r="207" spans="1:37" s="192" customFormat="1" ht="51.6" customHeight="1" x14ac:dyDescent="0.25">
      <c r="A207" s="436" t="s">
        <v>423</v>
      </c>
      <c r="B207" s="380">
        <v>650</v>
      </c>
      <c r="C207" s="381">
        <v>6</v>
      </c>
      <c r="D207" s="382">
        <v>5</v>
      </c>
      <c r="E207" s="380" t="s">
        <v>242</v>
      </c>
      <c r="F207" s="380"/>
      <c r="G207" s="460">
        <f t="shared" si="17"/>
        <v>12184.6</v>
      </c>
      <c r="H207" s="102" t="e">
        <f t="shared" si="17"/>
        <v>#REF!</v>
      </c>
      <c r="I207" s="103">
        <f t="shared" si="17"/>
        <v>0</v>
      </c>
      <c r="J207" s="50"/>
      <c r="K207" s="50"/>
      <c r="L207" s="50"/>
      <c r="M207" s="50"/>
      <c r="N207" s="50"/>
      <c r="O207" s="50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</row>
    <row r="208" spans="1:37" s="56" customFormat="1" ht="36.6" customHeight="1" x14ac:dyDescent="0.25">
      <c r="A208" s="379" t="s">
        <v>243</v>
      </c>
      <c r="B208" s="380">
        <v>650</v>
      </c>
      <c r="C208" s="381">
        <v>6</v>
      </c>
      <c r="D208" s="382">
        <v>5</v>
      </c>
      <c r="E208" s="380" t="s">
        <v>420</v>
      </c>
      <c r="F208" s="380"/>
      <c r="G208" s="460">
        <f>G209+G212</f>
        <v>12184.6</v>
      </c>
      <c r="H208" s="102" t="e">
        <f>H209</f>
        <v>#REF!</v>
      </c>
      <c r="I208" s="103">
        <v>0</v>
      </c>
      <c r="J208" s="50"/>
      <c r="K208" s="50"/>
      <c r="L208" s="50"/>
      <c r="M208" s="50"/>
      <c r="N208" s="50"/>
      <c r="O208" s="50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55"/>
      <c r="AD208" s="55"/>
      <c r="AE208" s="55"/>
      <c r="AF208" s="55"/>
      <c r="AG208" s="55"/>
      <c r="AH208" s="55"/>
      <c r="AI208" s="55"/>
      <c r="AJ208" s="55"/>
      <c r="AK208" s="55"/>
    </row>
    <row r="209" spans="1:38" s="56" customFormat="1" ht="55.95" customHeight="1" x14ac:dyDescent="0.25">
      <c r="A209" s="379" t="s">
        <v>421</v>
      </c>
      <c r="B209" s="380">
        <v>650</v>
      </c>
      <c r="C209" s="381">
        <v>6</v>
      </c>
      <c r="D209" s="382">
        <v>5</v>
      </c>
      <c r="E209" s="461" t="s">
        <v>422</v>
      </c>
      <c r="F209" s="380"/>
      <c r="G209" s="460">
        <f t="shared" si="17"/>
        <v>2</v>
      </c>
      <c r="H209" s="150" t="e">
        <f>#REF!</f>
        <v>#REF!</v>
      </c>
      <c r="I209" s="151" t="e">
        <f>#REF!</f>
        <v>#REF!</v>
      </c>
      <c r="J209" s="50"/>
      <c r="K209" s="50"/>
      <c r="L209" s="50"/>
      <c r="M209" s="50"/>
      <c r="N209" s="50"/>
      <c r="O209" s="50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  <c r="AC209" s="55"/>
      <c r="AD209" s="55"/>
      <c r="AE209" s="55"/>
      <c r="AF209" s="55"/>
      <c r="AG209" s="55"/>
      <c r="AH209" s="55"/>
      <c r="AI209" s="55"/>
      <c r="AJ209" s="55"/>
      <c r="AK209" s="55"/>
    </row>
    <row r="210" spans="1:38" s="128" customFormat="1" ht="65.400000000000006" customHeight="1" x14ac:dyDescent="0.25">
      <c r="A210" s="410" t="s">
        <v>118</v>
      </c>
      <c r="B210" s="380">
        <v>650</v>
      </c>
      <c r="C210" s="381">
        <v>6</v>
      </c>
      <c r="D210" s="382">
        <v>5</v>
      </c>
      <c r="E210" s="380" t="s">
        <v>422</v>
      </c>
      <c r="F210" s="380">
        <v>100</v>
      </c>
      <c r="G210" s="460">
        <f t="shared" si="17"/>
        <v>2</v>
      </c>
      <c r="H210" s="150">
        <f>H211</f>
        <v>16.5</v>
      </c>
      <c r="I210" s="151">
        <f>I211</f>
        <v>0</v>
      </c>
      <c r="J210" s="50"/>
      <c r="K210" s="50"/>
      <c r="L210" s="50"/>
      <c r="M210" s="50"/>
      <c r="N210" s="50"/>
      <c r="O210" s="50"/>
      <c r="P210" s="55"/>
      <c r="Q210" s="55"/>
      <c r="R210" s="55"/>
      <c r="S210" s="55"/>
      <c r="T210" s="55"/>
      <c r="U210" s="55"/>
      <c r="V210" s="55"/>
      <c r="W210" s="55"/>
      <c r="X210" s="55"/>
      <c r="Y210" s="55"/>
      <c r="Z210" s="55"/>
      <c r="AA210" s="55"/>
      <c r="AB210" s="55"/>
      <c r="AC210" s="55"/>
      <c r="AD210" s="55"/>
      <c r="AE210" s="55"/>
      <c r="AF210" s="55"/>
      <c r="AG210" s="55"/>
      <c r="AH210" s="55"/>
      <c r="AI210" s="55"/>
      <c r="AJ210" s="55"/>
      <c r="AK210" s="55"/>
    </row>
    <row r="211" spans="1:38" ht="34.5" customHeight="1" x14ac:dyDescent="0.25">
      <c r="A211" s="411" t="s">
        <v>119</v>
      </c>
      <c r="B211" s="390">
        <v>650</v>
      </c>
      <c r="C211" s="391">
        <v>6</v>
      </c>
      <c r="D211" s="392">
        <v>5</v>
      </c>
      <c r="E211" s="390" t="s">
        <v>422</v>
      </c>
      <c r="F211" s="390">
        <v>120</v>
      </c>
      <c r="G211" s="462">
        <v>2</v>
      </c>
      <c r="H211" s="193">
        <v>16.5</v>
      </c>
      <c r="I211" s="194">
        <v>0</v>
      </c>
      <c r="J211" s="50"/>
      <c r="K211" s="50"/>
      <c r="L211" s="50"/>
      <c r="M211" s="50"/>
      <c r="N211" s="50"/>
      <c r="O211" s="50"/>
      <c r="AL211" s="34"/>
    </row>
    <row r="212" spans="1:38" s="56" customFormat="1" ht="34.200000000000003" customHeight="1" x14ac:dyDescent="0.25">
      <c r="A212" s="379" t="s">
        <v>126</v>
      </c>
      <c r="B212" s="380">
        <v>650</v>
      </c>
      <c r="C212" s="381">
        <v>6</v>
      </c>
      <c r="D212" s="382">
        <v>5</v>
      </c>
      <c r="E212" s="461" t="s">
        <v>244</v>
      </c>
      <c r="F212" s="380"/>
      <c r="G212" s="460">
        <f t="shared" si="17"/>
        <v>12182.6</v>
      </c>
      <c r="H212" s="150" t="e">
        <f>#REF!</f>
        <v>#REF!</v>
      </c>
      <c r="I212" s="151" t="e">
        <f>#REF!</f>
        <v>#REF!</v>
      </c>
      <c r="J212" s="50"/>
      <c r="K212" s="50"/>
      <c r="L212" s="50"/>
      <c r="M212" s="50"/>
      <c r="N212" s="50"/>
      <c r="O212" s="50"/>
      <c r="P212" s="55"/>
      <c r="Q212" s="55"/>
      <c r="R212" s="55"/>
      <c r="S212" s="55"/>
      <c r="T212" s="55"/>
      <c r="U212" s="55"/>
      <c r="V212" s="55"/>
      <c r="W212" s="55"/>
      <c r="X212" s="55"/>
      <c r="Y212" s="55"/>
      <c r="Z212" s="55"/>
      <c r="AA212" s="55"/>
      <c r="AB212" s="55"/>
      <c r="AC212" s="55"/>
      <c r="AD212" s="55"/>
      <c r="AE212" s="55"/>
      <c r="AF212" s="55"/>
      <c r="AG212" s="55"/>
      <c r="AH212" s="55"/>
      <c r="AI212" s="55"/>
      <c r="AJ212" s="55"/>
      <c r="AK212" s="55"/>
    </row>
    <row r="213" spans="1:38" s="128" customFormat="1" ht="41.4" customHeight="1" x14ac:dyDescent="0.25">
      <c r="A213" s="410" t="s">
        <v>219</v>
      </c>
      <c r="B213" s="380">
        <v>650</v>
      </c>
      <c r="C213" s="381">
        <v>6</v>
      </c>
      <c r="D213" s="382">
        <v>5</v>
      </c>
      <c r="E213" s="380" t="s">
        <v>244</v>
      </c>
      <c r="F213" s="380">
        <v>200</v>
      </c>
      <c r="G213" s="460">
        <f t="shared" si="17"/>
        <v>12182.6</v>
      </c>
      <c r="H213" s="150">
        <f>H214</f>
        <v>16.5</v>
      </c>
      <c r="I213" s="151">
        <f>I214</f>
        <v>0</v>
      </c>
      <c r="J213" s="50"/>
      <c r="K213" s="50"/>
      <c r="L213" s="50"/>
      <c r="M213" s="50"/>
      <c r="N213" s="50"/>
      <c r="O213" s="50"/>
      <c r="P213" s="55"/>
      <c r="Q213" s="55"/>
      <c r="R213" s="55"/>
      <c r="S213" s="55"/>
      <c r="T213" s="55"/>
      <c r="U213" s="55"/>
      <c r="V213" s="55"/>
      <c r="W213" s="55"/>
      <c r="X213" s="55"/>
      <c r="Y213" s="55"/>
      <c r="Z213" s="55"/>
      <c r="AA213" s="55"/>
      <c r="AB213" s="55"/>
      <c r="AC213" s="55"/>
      <c r="AD213" s="55"/>
      <c r="AE213" s="55"/>
      <c r="AF213" s="55"/>
      <c r="AG213" s="55"/>
      <c r="AH213" s="55"/>
      <c r="AI213" s="55"/>
      <c r="AJ213" s="55"/>
      <c r="AK213" s="55"/>
    </row>
    <row r="214" spans="1:38" ht="34.950000000000003" customHeight="1" thickBot="1" x14ac:dyDescent="0.3">
      <c r="A214" s="411" t="s">
        <v>129</v>
      </c>
      <c r="B214" s="390">
        <v>650</v>
      </c>
      <c r="C214" s="391">
        <v>6</v>
      </c>
      <c r="D214" s="392">
        <v>5</v>
      </c>
      <c r="E214" s="390" t="s">
        <v>244</v>
      </c>
      <c r="F214" s="390">
        <v>240</v>
      </c>
      <c r="G214" s="462">
        <v>12182.6</v>
      </c>
      <c r="H214" s="193">
        <v>16.5</v>
      </c>
      <c r="I214" s="194">
        <v>0</v>
      </c>
      <c r="J214" s="50"/>
      <c r="K214" s="50"/>
      <c r="L214" s="50"/>
      <c r="M214" s="50"/>
      <c r="N214" s="50"/>
      <c r="O214" s="50"/>
      <c r="AL214" s="34"/>
    </row>
    <row r="215" spans="1:38" s="192" customFormat="1" ht="21.75" customHeight="1" thickBot="1" x14ac:dyDescent="0.3">
      <c r="A215" s="363" t="s">
        <v>249</v>
      </c>
      <c r="B215" s="428">
        <v>650</v>
      </c>
      <c r="C215" s="428">
        <v>7</v>
      </c>
      <c r="D215" s="423"/>
      <c r="E215" s="367"/>
      <c r="F215" s="364"/>
      <c r="G215" s="368">
        <f t="shared" ref="G215:I221" si="18">G216</f>
        <v>0</v>
      </c>
      <c r="H215" s="135">
        <f t="shared" si="18"/>
        <v>16.5</v>
      </c>
      <c r="I215" s="191">
        <f t="shared" si="18"/>
        <v>0</v>
      </c>
      <c r="J215" s="50"/>
      <c r="K215" s="50"/>
      <c r="L215" s="50"/>
      <c r="M215" s="50"/>
      <c r="N215" s="50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</row>
    <row r="216" spans="1:38" s="192" customFormat="1" ht="18" customHeight="1" thickBot="1" x14ac:dyDescent="0.3">
      <c r="A216" s="453" t="s">
        <v>250</v>
      </c>
      <c r="B216" s="454">
        <v>650</v>
      </c>
      <c r="C216" s="454">
        <v>7</v>
      </c>
      <c r="D216" s="455">
        <v>7</v>
      </c>
      <c r="E216" s="458"/>
      <c r="F216" s="451"/>
      <c r="G216" s="456">
        <f t="shared" si="18"/>
        <v>0</v>
      </c>
      <c r="H216" s="186">
        <f t="shared" si="18"/>
        <v>16.5</v>
      </c>
      <c r="I216" s="187">
        <f t="shared" si="18"/>
        <v>0</v>
      </c>
      <c r="J216" s="50"/>
      <c r="K216" s="50"/>
      <c r="L216" s="50"/>
      <c r="M216" s="50"/>
      <c r="N216" s="50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</row>
    <row r="217" spans="1:38" s="192" customFormat="1" ht="0.6" customHeight="1" thickBot="1" x14ac:dyDescent="0.3">
      <c r="A217" s="436" t="s">
        <v>251</v>
      </c>
      <c r="B217" s="380">
        <v>650</v>
      </c>
      <c r="C217" s="381">
        <v>7</v>
      </c>
      <c r="D217" s="382">
        <v>7</v>
      </c>
      <c r="E217" s="380" t="s">
        <v>252</v>
      </c>
      <c r="F217" s="380"/>
      <c r="G217" s="384">
        <f t="shared" si="18"/>
        <v>0</v>
      </c>
      <c r="H217" s="102">
        <f t="shared" si="18"/>
        <v>16.5</v>
      </c>
      <c r="I217" s="103">
        <f t="shared" si="18"/>
        <v>0</v>
      </c>
      <c r="J217" s="50"/>
      <c r="K217" s="50"/>
      <c r="L217" s="50"/>
      <c r="M217" s="50"/>
      <c r="N217" s="50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</row>
    <row r="218" spans="1:38" s="56" customFormat="1" ht="30" hidden="1" customHeight="1" thickBot="1" x14ac:dyDescent="0.3">
      <c r="A218" s="379" t="s">
        <v>253</v>
      </c>
      <c r="B218" s="380">
        <v>650</v>
      </c>
      <c r="C218" s="463">
        <v>7</v>
      </c>
      <c r="D218" s="464">
        <v>7</v>
      </c>
      <c r="E218" s="380" t="s">
        <v>254</v>
      </c>
      <c r="F218" s="380"/>
      <c r="G218" s="384">
        <f t="shared" si="18"/>
        <v>0</v>
      </c>
      <c r="H218" s="102">
        <f>H219</f>
        <v>16.5</v>
      </c>
      <c r="I218" s="103">
        <v>0</v>
      </c>
      <c r="J218" s="50"/>
      <c r="K218" s="50"/>
      <c r="L218" s="50"/>
      <c r="M218" s="50"/>
      <c r="N218" s="50"/>
      <c r="O218" s="55"/>
      <c r="P218" s="55"/>
      <c r="Q218" s="55"/>
      <c r="R218" s="55"/>
      <c r="S218" s="55"/>
      <c r="T218" s="55"/>
      <c r="U218" s="55"/>
      <c r="V218" s="55"/>
      <c r="W218" s="55"/>
      <c r="X218" s="55"/>
      <c r="Y218" s="55"/>
      <c r="Z218" s="55"/>
      <c r="AA218" s="55"/>
      <c r="AB218" s="55"/>
      <c r="AC218" s="55"/>
      <c r="AD218" s="55"/>
      <c r="AE218" s="55"/>
      <c r="AF218" s="55"/>
      <c r="AG218" s="55"/>
      <c r="AH218" s="55"/>
      <c r="AI218" s="55"/>
      <c r="AJ218" s="55"/>
      <c r="AK218" s="55"/>
    </row>
    <row r="219" spans="1:38" s="56" customFormat="1" ht="31.95" hidden="1" customHeight="1" thickBot="1" x14ac:dyDescent="0.3">
      <c r="A219" s="379" t="s">
        <v>255</v>
      </c>
      <c r="B219" s="380">
        <v>650</v>
      </c>
      <c r="C219" s="463">
        <v>7</v>
      </c>
      <c r="D219" s="464">
        <v>7</v>
      </c>
      <c r="E219" s="461" t="s">
        <v>256</v>
      </c>
      <c r="F219" s="380"/>
      <c r="G219" s="384">
        <f t="shared" si="18"/>
        <v>0</v>
      </c>
      <c r="H219" s="150">
        <f t="shared" si="18"/>
        <v>16.5</v>
      </c>
      <c r="I219" s="151">
        <f t="shared" si="18"/>
        <v>0</v>
      </c>
      <c r="J219" s="50"/>
      <c r="K219" s="50"/>
      <c r="L219" s="50"/>
      <c r="M219" s="50"/>
      <c r="N219" s="50"/>
      <c r="O219" s="55"/>
      <c r="P219" s="55"/>
      <c r="Q219" s="55"/>
      <c r="R219" s="55"/>
      <c r="S219" s="55"/>
      <c r="T219" s="55"/>
      <c r="U219" s="55"/>
      <c r="V219" s="55"/>
      <c r="W219" s="55"/>
      <c r="X219" s="55"/>
      <c r="Y219" s="55"/>
      <c r="Z219" s="55"/>
      <c r="AA219" s="55"/>
      <c r="AB219" s="55"/>
      <c r="AC219" s="55"/>
      <c r="AD219" s="55"/>
      <c r="AE219" s="55"/>
      <c r="AF219" s="55"/>
      <c r="AG219" s="55"/>
      <c r="AH219" s="55"/>
      <c r="AI219" s="55"/>
      <c r="AJ219" s="55"/>
      <c r="AK219" s="55"/>
    </row>
    <row r="220" spans="1:38" s="56" customFormat="1" ht="31.2" hidden="1" customHeight="1" thickBot="1" x14ac:dyDescent="0.3">
      <c r="A220" s="379" t="s">
        <v>257</v>
      </c>
      <c r="B220" s="380">
        <v>650</v>
      </c>
      <c r="C220" s="463">
        <v>7</v>
      </c>
      <c r="D220" s="464">
        <v>7</v>
      </c>
      <c r="E220" s="380" t="s">
        <v>258</v>
      </c>
      <c r="F220" s="380"/>
      <c r="G220" s="384">
        <f t="shared" si="18"/>
        <v>0</v>
      </c>
      <c r="H220" s="150">
        <f t="shared" si="18"/>
        <v>16.5</v>
      </c>
      <c r="I220" s="151">
        <f t="shared" si="18"/>
        <v>0</v>
      </c>
      <c r="J220" s="50"/>
      <c r="K220" s="50"/>
      <c r="L220" s="50"/>
      <c r="M220" s="50"/>
      <c r="N220" s="50"/>
      <c r="O220" s="55"/>
      <c r="P220" s="55"/>
      <c r="Q220" s="55"/>
      <c r="R220" s="55"/>
      <c r="S220" s="55"/>
      <c r="T220" s="55"/>
      <c r="U220" s="55"/>
      <c r="V220" s="55"/>
      <c r="W220" s="55"/>
      <c r="X220" s="55"/>
      <c r="Y220" s="55"/>
      <c r="Z220" s="55"/>
      <c r="AA220" s="55"/>
      <c r="AB220" s="55"/>
      <c r="AC220" s="55"/>
      <c r="AD220" s="55"/>
      <c r="AE220" s="55"/>
      <c r="AF220" s="55"/>
      <c r="AG220" s="55"/>
      <c r="AH220" s="55"/>
      <c r="AI220" s="55"/>
      <c r="AJ220" s="55"/>
      <c r="AK220" s="55"/>
    </row>
    <row r="221" spans="1:38" s="128" customFormat="1" ht="22.95" hidden="1" customHeight="1" thickBot="1" x14ac:dyDescent="0.3">
      <c r="A221" s="410" t="s">
        <v>118</v>
      </c>
      <c r="B221" s="380">
        <v>650</v>
      </c>
      <c r="C221" s="463">
        <v>7</v>
      </c>
      <c r="D221" s="464">
        <v>7</v>
      </c>
      <c r="E221" s="380" t="s">
        <v>258</v>
      </c>
      <c r="F221" s="380">
        <v>100</v>
      </c>
      <c r="G221" s="384">
        <f t="shared" si="18"/>
        <v>0</v>
      </c>
      <c r="H221" s="150">
        <f t="shared" si="18"/>
        <v>16.5</v>
      </c>
      <c r="I221" s="151">
        <f t="shared" si="18"/>
        <v>0</v>
      </c>
      <c r="J221" s="50"/>
      <c r="K221" s="50"/>
      <c r="L221" s="50"/>
      <c r="M221" s="50"/>
      <c r="N221" s="50"/>
      <c r="O221" s="55"/>
      <c r="P221" s="55"/>
      <c r="Q221" s="55"/>
      <c r="R221" s="55"/>
      <c r="S221" s="55"/>
      <c r="T221" s="55"/>
      <c r="U221" s="55"/>
      <c r="V221" s="55"/>
      <c r="W221" s="55"/>
      <c r="X221" s="55"/>
      <c r="Y221" s="55"/>
      <c r="Z221" s="55"/>
      <c r="AA221" s="55"/>
      <c r="AB221" s="55"/>
      <c r="AC221" s="55"/>
      <c r="AD221" s="55"/>
      <c r="AE221" s="55"/>
      <c r="AF221" s="55"/>
      <c r="AG221" s="55"/>
      <c r="AH221" s="55"/>
      <c r="AI221" s="55"/>
      <c r="AJ221" s="55"/>
      <c r="AK221" s="55"/>
    </row>
    <row r="222" spans="1:38" ht="21.6" hidden="1" customHeight="1" thickBot="1" x14ac:dyDescent="0.3">
      <c r="A222" s="411" t="s">
        <v>259</v>
      </c>
      <c r="B222" s="390">
        <v>650</v>
      </c>
      <c r="C222" s="391">
        <v>7</v>
      </c>
      <c r="D222" s="392">
        <v>7</v>
      </c>
      <c r="E222" s="390" t="s">
        <v>258</v>
      </c>
      <c r="F222" s="390">
        <v>110</v>
      </c>
      <c r="G222" s="394">
        <v>0</v>
      </c>
      <c r="H222" s="193">
        <v>16.5</v>
      </c>
      <c r="I222" s="194">
        <v>0</v>
      </c>
      <c r="J222" s="50"/>
      <c r="K222" s="50"/>
      <c r="L222" s="50"/>
      <c r="M222" s="50"/>
      <c r="N222" s="50"/>
      <c r="AL222" s="34"/>
    </row>
    <row r="223" spans="1:38" s="192" customFormat="1" ht="21.75" customHeight="1" thickBot="1" x14ac:dyDescent="0.3">
      <c r="A223" s="363" t="s">
        <v>260</v>
      </c>
      <c r="B223" s="428">
        <v>650</v>
      </c>
      <c r="C223" s="428" t="s">
        <v>261</v>
      </c>
      <c r="D223" s="423"/>
      <c r="E223" s="367"/>
      <c r="F223" s="364"/>
      <c r="G223" s="368">
        <f>G224+G251</f>
        <v>26422.1</v>
      </c>
      <c r="H223" s="135">
        <f t="shared" ref="H223:I225" si="19">H224</f>
        <v>16.5</v>
      </c>
      <c r="I223" s="191">
        <f t="shared" si="19"/>
        <v>0</v>
      </c>
      <c r="J223" s="50"/>
      <c r="K223" s="50"/>
      <c r="L223" s="50"/>
      <c r="M223" s="50"/>
      <c r="N223" s="50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</row>
    <row r="224" spans="1:38" s="192" customFormat="1" ht="18" customHeight="1" x14ac:dyDescent="0.25">
      <c r="A224" s="453" t="s">
        <v>262</v>
      </c>
      <c r="B224" s="454">
        <v>650</v>
      </c>
      <c r="C224" s="454">
        <v>8</v>
      </c>
      <c r="D224" s="455">
        <v>1</v>
      </c>
      <c r="E224" s="458"/>
      <c r="F224" s="451"/>
      <c r="G224" s="456">
        <f>G225+G234+G246</f>
        <v>26422.1</v>
      </c>
      <c r="H224" s="186">
        <f t="shared" si="19"/>
        <v>16.5</v>
      </c>
      <c r="I224" s="187">
        <f t="shared" si="19"/>
        <v>0</v>
      </c>
      <c r="J224" s="195"/>
      <c r="K224" s="196">
        <f>G224-G243</f>
        <v>26053.599999999999</v>
      </c>
      <c r="L224" s="50"/>
      <c r="M224" s="50"/>
      <c r="N224" s="50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</row>
    <row r="225" spans="1:38" s="192" customFormat="1" ht="31.2" x14ac:dyDescent="0.3">
      <c r="A225" s="465" t="s">
        <v>263</v>
      </c>
      <c r="B225" s="380">
        <v>650</v>
      </c>
      <c r="C225" s="381">
        <v>8</v>
      </c>
      <c r="D225" s="382">
        <v>1</v>
      </c>
      <c r="E225" s="380" t="s">
        <v>264</v>
      </c>
      <c r="F225" s="380"/>
      <c r="G225" s="384">
        <f>G226</f>
        <v>15.3</v>
      </c>
      <c r="H225" s="102">
        <f t="shared" si="19"/>
        <v>16.5</v>
      </c>
      <c r="I225" s="103">
        <f t="shared" si="19"/>
        <v>0</v>
      </c>
      <c r="J225" s="50"/>
      <c r="K225" s="50"/>
      <c r="L225" s="50"/>
      <c r="M225" s="50"/>
      <c r="N225" s="50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</row>
    <row r="226" spans="1:38" s="56" customFormat="1" ht="31.2" x14ac:dyDescent="0.25">
      <c r="A226" s="466" t="s">
        <v>265</v>
      </c>
      <c r="B226" s="380">
        <v>650</v>
      </c>
      <c r="C226" s="381">
        <v>8</v>
      </c>
      <c r="D226" s="382">
        <v>1</v>
      </c>
      <c r="E226" s="380" t="s">
        <v>266</v>
      </c>
      <c r="F226" s="380"/>
      <c r="G226" s="384">
        <f>G227</f>
        <v>15.3</v>
      </c>
      <c r="H226" s="102">
        <f>H227</f>
        <v>16.5</v>
      </c>
      <c r="I226" s="103">
        <v>0</v>
      </c>
      <c r="J226" s="50"/>
      <c r="K226" s="50"/>
      <c r="L226" s="50"/>
      <c r="M226" s="50"/>
      <c r="N226" s="50"/>
      <c r="O226" s="55"/>
      <c r="P226" s="55"/>
      <c r="Q226" s="55"/>
      <c r="R226" s="55"/>
      <c r="S226" s="55"/>
      <c r="T226" s="55"/>
      <c r="U226" s="55"/>
      <c r="V226" s="55"/>
      <c r="W226" s="55"/>
      <c r="X226" s="55"/>
      <c r="Y226" s="55"/>
      <c r="Z226" s="55"/>
      <c r="AA226" s="55"/>
      <c r="AB226" s="55"/>
      <c r="AC226" s="55"/>
      <c r="AD226" s="55"/>
      <c r="AE226" s="55"/>
      <c r="AF226" s="55"/>
      <c r="AG226" s="55"/>
      <c r="AH226" s="55"/>
      <c r="AI226" s="55"/>
      <c r="AJ226" s="55"/>
      <c r="AK226" s="55"/>
    </row>
    <row r="227" spans="1:38" s="56" customFormat="1" x14ac:dyDescent="0.3">
      <c r="A227" s="465" t="s">
        <v>267</v>
      </c>
      <c r="B227" s="380">
        <v>650</v>
      </c>
      <c r="C227" s="381">
        <v>8</v>
      </c>
      <c r="D227" s="382">
        <v>1</v>
      </c>
      <c r="E227" s="461" t="s">
        <v>268</v>
      </c>
      <c r="F227" s="380"/>
      <c r="G227" s="384">
        <f>G228+G231</f>
        <v>15.3</v>
      </c>
      <c r="H227" s="150">
        <f t="shared" ref="H227:I229" si="20">H228</f>
        <v>16.5</v>
      </c>
      <c r="I227" s="151">
        <f t="shared" si="20"/>
        <v>0</v>
      </c>
      <c r="J227" s="50"/>
      <c r="K227" s="50"/>
      <c r="L227" s="50"/>
      <c r="M227" s="50"/>
      <c r="N227" s="50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  <c r="AB227" s="55"/>
      <c r="AC227" s="55"/>
      <c r="AD227" s="55"/>
      <c r="AE227" s="55"/>
      <c r="AF227" s="55"/>
      <c r="AG227" s="55"/>
      <c r="AH227" s="55"/>
      <c r="AI227" s="55"/>
      <c r="AJ227" s="55"/>
      <c r="AK227" s="55"/>
    </row>
    <row r="228" spans="1:38" s="56" customFormat="1" ht="34.950000000000003" customHeight="1" x14ac:dyDescent="0.25">
      <c r="A228" s="466" t="s">
        <v>444</v>
      </c>
      <c r="B228" s="380">
        <v>650</v>
      </c>
      <c r="C228" s="381">
        <v>8</v>
      </c>
      <c r="D228" s="382">
        <v>1</v>
      </c>
      <c r="E228" s="380" t="s">
        <v>442</v>
      </c>
      <c r="F228" s="380"/>
      <c r="G228" s="384">
        <f>G229</f>
        <v>13</v>
      </c>
      <c r="H228" s="150">
        <f t="shared" si="20"/>
        <v>16.5</v>
      </c>
      <c r="I228" s="151">
        <f t="shared" si="20"/>
        <v>0</v>
      </c>
      <c r="J228" s="50"/>
      <c r="K228" s="50"/>
      <c r="L228" s="50"/>
      <c r="M228" s="50"/>
      <c r="N228" s="50"/>
      <c r="O228" s="55"/>
      <c r="P228" s="55"/>
      <c r="Q228" s="55"/>
      <c r="R228" s="55"/>
      <c r="S228" s="55"/>
      <c r="T228" s="55"/>
      <c r="U228" s="55"/>
      <c r="V228" s="55"/>
      <c r="W228" s="55"/>
      <c r="X228" s="55"/>
      <c r="Y228" s="55"/>
      <c r="Z228" s="55"/>
      <c r="AA228" s="55"/>
      <c r="AB228" s="55"/>
      <c r="AC228" s="55"/>
      <c r="AD228" s="55"/>
      <c r="AE228" s="55"/>
      <c r="AF228" s="55"/>
      <c r="AG228" s="55"/>
      <c r="AH228" s="55"/>
      <c r="AI228" s="55"/>
      <c r="AJ228" s="55"/>
      <c r="AK228" s="55"/>
    </row>
    <row r="229" spans="1:38" s="128" customFormat="1" ht="31.2" x14ac:dyDescent="0.25">
      <c r="A229" s="410" t="s">
        <v>219</v>
      </c>
      <c r="B229" s="380">
        <v>650</v>
      </c>
      <c r="C229" s="381">
        <v>8</v>
      </c>
      <c r="D229" s="382">
        <v>1</v>
      </c>
      <c r="E229" s="380" t="s">
        <v>442</v>
      </c>
      <c r="F229" s="380">
        <v>200</v>
      </c>
      <c r="G229" s="384">
        <f>G230</f>
        <v>13</v>
      </c>
      <c r="H229" s="150">
        <f t="shared" si="20"/>
        <v>16.5</v>
      </c>
      <c r="I229" s="151">
        <f t="shared" si="20"/>
        <v>0</v>
      </c>
      <c r="J229" s="50"/>
      <c r="K229" s="50"/>
      <c r="L229" s="50"/>
      <c r="M229" s="50"/>
      <c r="N229" s="50"/>
      <c r="O229" s="55"/>
      <c r="P229" s="55"/>
      <c r="Q229" s="55"/>
      <c r="R229" s="55"/>
      <c r="S229" s="55"/>
      <c r="T229" s="55"/>
      <c r="U229" s="55"/>
      <c r="V229" s="55"/>
      <c r="W229" s="55"/>
      <c r="X229" s="55"/>
      <c r="Y229" s="55"/>
      <c r="Z229" s="55"/>
      <c r="AA229" s="55"/>
      <c r="AB229" s="55"/>
      <c r="AC229" s="55"/>
      <c r="AD229" s="55"/>
      <c r="AE229" s="55"/>
      <c r="AF229" s="55"/>
      <c r="AG229" s="55"/>
      <c r="AH229" s="55"/>
      <c r="AI229" s="55"/>
      <c r="AJ229" s="55"/>
      <c r="AK229" s="55"/>
    </row>
    <row r="230" spans="1:38" ht="31.2" x14ac:dyDescent="0.25">
      <c r="A230" s="411" t="s">
        <v>129</v>
      </c>
      <c r="B230" s="390">
        <v>650</v>
      </c>
      <c r="C230" s="391">
        <v>8</v>
      </c>
      <c r="D230" s="392">
        <v>1</v>
      </c>
      <c r="E230" s="390" t="s">
        <v>442</v>
      </c>
      <c r="F230" s="390">
        <v>240</v>
      </c>
      <c r="G230" s="394">
        <v>13</v>
      </c>
      <c r="H230" s="193">
        <v>16.5</v>
      </c>
      <c r="I230" s="194">
        <v>0</v>
      </c>
      <c r="J230" s="50"/>
      <c r="K230" s="50"/>
      <c r="L230" s="50"/>
      <c r="M230" s="50"/>
      <c r="N230" s="50"/>
      <c r="AL230" s="34"/>
    </row>
    <row r="231" spans="1:38" s="56" customFormat="1" ht="38.4" customHeight="1" x14ac:dyDescent="0.25">
      <c r="A231" s="379" t="s">
        <v>269</v>
      </c>
      <c r="B231" s="380">
        <v>650</v>
      </c>
      <c r="C231" s="381">
        <v>8</v>
      </c>
      <c r="D231" s="382">
        <v>1</v>
      </c>
      <c r="E231" s="380" t="s">
        <v>443</v>
      </c>
      <c r="F231" s="380"/>
      <c r="G231" s="384">
        <f t="shared" ref="G231:I232" si="21">G232</f>
        <v>2.2999999999999998</v>
      </c>
      <c r="H231" s="150">
        <f t="shared" si="21"/>
        <v>0</v>
      </c>
      <c r="I231" s="159">
        <f t="shared" si="21"/>
        <v>0</v>
      </c>
      <c r="J231" s="50"/>
      <c r="K231" s="50"/>
      <c r="L231" s="50"/>
      <c r="M231" s="50"/>
      <c r="N231" s="50"/>
      <c r="O231" s="55"/>
      <c r="P231" s="55"/>
      <c r="Q231" s="55"/>
      <c r="R231" s="55"/>
      <c r="S231" s="55"/>
      <c r="T231" s="55"/>
      <c r="U231" s="55"/>
      <c r="V231" s="55"/>
      <c r="W231" s="55"/>
      <c r="X231" s="55"/>
      <c r="Y231" s="55"/>
      <c r="Z231" s="55"/>
      <c r="AA231" s="55"/>
      <c r="AB231" s="55"/>
      <c r="AC231" s="55"/>
      <c r="AD231" s="55"/>
      <c r="AE231" s="55"/>
      <c r="AF231" s="55"/>
      <c r="AG231" s="55"/>
      <c r="AH231" s="55"/>
      <c r="AI231" s="55"/>
      <c r="AJ231" s="55"/>
      <c r="AK231" s="55"/>
    </row>
    <row r="232" spans="1:38" s="128" customFormat="1" ht="31.8" thickBot="1" x14ac:dyDescent="0.3">
      <c r="A232" s="410" t="s">
        <v>219</v>
      </c>
      <c r="B232" s="380">
        <v>650</v>
      </c>
      <c r="C232" s="381">
        <v>8</v>
      </c>
      <c r="D232" s="382">
        <v>1</v>
      </c>
      <c r="E232" s="380" t="s">
        <v>443</v>
      </c>
      <c r="F232" s="380">
        <v>200</v>
      </c>
      <c r="G232" s="384">
        <f t="shared" si="21"/>
        <v>2.2999999999999998</v>
      </c>
      <c r="H232" s="161">
        <f t="shared" si="21"/>
        <v>0</v>
      </c>
      <c r="I232" s="162">
        <f t="shared" si="21"/>
        <v>0</v>
      </c>
      <c r="J232" s="50"/>
      <c r="K232" s="50"/>
      <c r="L232" s="50"/>
      <c r="M232" s="50"/>
      <c r="N232" s="50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  <c r="AB232" s="55"/>
      <c r="AC232" s="55"/>
      <c r="AD232" s="55"/>
      <c r="AE232" s="55"/>
      <c r="AF232" s="55"/>
      <c r="AG232" s="55"/>
      <c r="AH232" s="55"/>
      <c r="AI232" s="55"/>
      <c r="AJ232" s="55"/>
      <c r="AK232" s="55"/>
    </row>
    <row r="233" spans="1:38" ht="31.8" thickBot="1" x14ac:dyDescent="0.3">
      <c r="A233" s="411" t="s">
        <v>129</v>
      </c>
      <c r="B233" s="390">
        <v>650</v>
      </c>
      <c r="C233" s="391">
        <v>8</v>
      </c>
      <c r="D233" s="392">
        <v>1</v>
      </c>
      <c r="E233" s="390" t="s">
        <v>443</v>
      </c>
      <c r="F233" s="390">
        <v>240</v>
      </c>
      <c r="G233" s="394">
        <v>2.2999999999999998</v>
      </c>
      <c r="H233" s="197">
        <v>0</v>
      </c>
      <c r="I233" s="198">
        <v>0</v>
      </c>
      <c r="J233" s="50"/>
      <c r="K233" s="50"/>
      <c r="L233" s="50"/>
      <c r="M233" s="50"/>
      <c r="N233" s="50"/>
      <c r="AL233" s="34"/>
    </row>
    <row r="234" spans="1:38" s="94" customFormat="1" x14ac:dyDescent="0.25">
      <c r="A234" s="379" t="s">
        <v>159</v>
      </c>
      <c r="B234" s="380">
        <v>650</v>
      </c>
      <c r="C234" s="381">
        <v>8</v>
      </c>
      <c r="D234" s="382">
        <v>1</v>
      </c>
      <c r="E234" s="380" t="s">
        <v>113</v>
      </c>
      <c r="F234" s="380"/>
      <c r="G234" s="384">
        <f>G235</f>
        <v>26023.1</v>
      </c>
      <c r="H234" s="102">
        <f>H235</f>
        <v>0</v>
      </c>
      <c r="I234" s="103">
        <f>I235</f>
        <v>0</v>
      </c>
      <c r="J234" s="50"/>
      <c r="K234" s="196"/>
      <c r="L234" s="50"/>
      <c r="M234" s="50"/>
      <c r="N234" s="50"/>
    </row>
    <row r="235" spans="1:38" s="94" customFormat="1" x14ac:dyDescent="0.25">
      <c r="A235" s="379" t="s">
        <v>271</v>
      </c>
      <c r="B235" s="380">
        <v>650</v>
      </c>
      <c r="C235" s="381">
        <v>8</v>
      </c>
      <c r="D235" s="382">
        <v>1</v>
      </c>
      <c r="E235" s="380" t="s">
        <v>272</v>
      </c>
      <c r="F235" s="380"/>
      <c r="G235" s="384">
        <f>G236+G243</f>
        <v>26023.1</v>
      </c>
      <c r="H235" s="102">
        <f>H236</f>
        <v>0</v>
      </c>
      <c r="I235" s="103">
        <f>I236</f>
        <v>0</v>
      </c>
      <c r="J235" s="50"/>
      <c r="K235" s="50"/>
      <c r="L235" s="50"/>
      <c r="M235" s="50"/>
      <c r="N235" s="50"/>
    </row>
    <row r="236" spans="1:38" s="94" customFormat="1" ht="31.2" x14ac:dyDescent="0.25">
      <c r="A236" s="379" t="s">
        <v>273</v>
      </c>
      <c r="B236" s="380">
        <v>650</v>
      </c>
      <c r="C236" s="381">
        <v>8</v>
      </c>
      <c r="D236" s="382">
        <v>1</v>
      </c>
      <c r="E236" s="380" t="s">
        <v>274</v>
      </c>
      <c r="F236" s="380"/>
      <c r="G236" s="384">
        <f>G237+G239+G241</f>
        <v>25654.6</v>
      </c>
      <c r="H236" s="102">
        <v>0</v>
      </c>
      <c r="I236" s="103">
        <v>0</v>
      </c>
      <c r="J236" s="50"/>
      <c r="K236" s="50"/>
      <c r="L236" s="50"/>
      <c r="M236" s="50"/>
      <c r="N236" s="50"/>
    </row>
    <row r="237" spans="1:38" s="33" customFormat="1" ht="62.4" x14ac:dyDescent="0.25">
      <c r="A237" s="436" t="s">
        <v>118</v>
      </c>
      <c r="B237" s="380">
        <v>650</v>
      </c>
      <c r="C237" s="381">
        <v>8</v>
      </c>
      <c r="D237" s="382">
        <v>1</v>
      </c>
      <c r="E237" s="380" t="s">
        <v>274</v>
      </c>
      <c r="F237" s="380">
        <v>100</v>
      </c>
      <c r="G237" s="384">
        <f>G238</f>
        <v>23002.1</v>
      </c>
      <c r="H237" s="146">
        <f>H238</f>
        <v>0</v>
      </c>
      <c r="I237" s="199">
        <f>I238</f>
        <v>0</v>
      </c>
      <c r="J237" s="50"/>
      <c r="K237" s="50"/>
      <c r="L237" s="50"/>
      <c r="M237" s="50"/>
      <c r="N237" s="50"/>
    </row>
    <row r="238" spans="1:38" ht="20.25" customHeight="1" x14ac:dyDescent="0.25">
      <c r="A238" s="411" t="s">
        <v>259</v>
      </c>
      <c r="B238" s="390">
        <v>650</v>
      </c>
      <c r="C238" s="391">
        <v>8</v>
      </c>
      <c r="D238" s="392">
        <v>1</v>
      </c>
      <c r="E238" s="390" t="s">
        <v>274</v>
      </c>
      <c r="F238" s="390">
        <v>110</v>
      </c>
      <c r="G238" s="394">
        <v>23002.1</v>
      </c>
      <c r="H238" s="157">
        <v>0</v>
      </c>
      <c r="I238" s="200">
        <v>0</v>
      </c>
      <c r="J238" s="50"/>
      <c r="K238" s="50"/>
      <c r="L238" s="50"/>
      <c r="M238" s="50"/>
      <c r="N238" s="50"/>
      <c r="AL238" s="34"/>
    </row>
    <row r="239" spans="1:38" ht="31.2" x14ac:dyDescent="0.25">
      <c r="A239" s="410" t="s">
        <v>219</v>
      </c>
      <c r="B239" s="380">
        <v>650</v>
      </c>
      <c r="C239" s="381">
        <v>8</v>
      </c>
      <c r="D239" s="382">
        <v>1</v>
      </c>
      <c r="E239" s="380" t="s">
        <v>274</v>
      </c>
      <c r="F239" s="380">
        <v>200</v>
      </c>
      <c r="G239" s="384">
        <f>G240</f>
        <v>2612.5</v>
      </c>
      <c r="H239" s="146">
        <f>H240</f>
        <v>0</v>
      </c>
      <c r="I239" s="151">
        <f>I240</f>
        <v>0</v>
      </c>
      <c r="J239" s="50"/>
      <c r="K239" s="50"/>
      <c r="L239" s="50"/>
      <c r="M239" s="50"/>
      <c r="N239" s="50"/>
      <c r="AL239" s="34"/>
    </row>
    <row r="240" spans="1:38" s="192" customFormat="1" ht="31.2" x14ac:dyDescent="0.25">
      <c r="A240" s="411" t="s">
        <v>129</v>
      </c>
      <c r="B240" s="390">
        <v>650</v>
      </c>
      <c r="C240" s="391">
        <v>8</v>
      </c>
      <c r="D240" s="392">
        <v>1</v>
      </c>
      <c r="E240" s="390" t="s">
        <v>274</v>
      </c>
      <c r="F240" s="390">
        <v>240</v>
      </c>
      <c r="G240" s="394">
        <v>2612.5</v>
      </c>
      <c r="H240" s="157">
        <v>0</v>
      </c>
      <c r="I240" s="200">
        <v>0</v>
      </c>
      <c r="J240" s="50"/>
      <c r="K240" s="50"/>
      <c r="L240" s="50"/>
      <c r="M240" s="50"/>
      <c r="N240" s="50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</row>
    <row r="241" spans="1:38" s="33" customFormat="1" ht="28.5" customHeight="1" x14ac:dyDescent="0.25">
      <c r="A241" s="436" t="s">
        <v>150</v>
      </c>
      <c r="B241" s="380">
        <v>650</v>
      </c>
      <c r="C241" s="381">
        <v>8</v>
      </c>
      <c r="D241" s="382">
        <v>1</v>
      </c>
      <c r="E241" s="383" t="s">
        <v>274</v>
      </c>
      <c r="F241" s="380">
        <v>800</v>
      </c>
      <c r="G241" s="384">
        <f>G242</f>
        <v>40</v>
      </c>
      <c r="H241" s="150">
        <f>H242</f>
        <v>0</v>
      </c>
      <c r="I241" s="151">
        <f>I242</f>
        <v>0</v>
      </c>
      <c r="J241" s="50"/>
      <c r="K241" s="50"/>
      <c r="L241" s="50"/>
      <c r="M241" s="50"/>
      <c r="N241" s="50"/>
    </row>
    <row r="242" spans="1:38" s="33" customFormat="1" ht="37.5" customHeight="1" x14ac:dyDescent="0.25">
      <c r="A242" s="411" t="s">
        <v>152</v>
      </c>
      <c r="B242" s="390">
        <v>650</v>
      </c>
      <c r="C242" s="391">
        <v>8</v>
      </c>
      <c r="D242" s="392">
        <v>1</v>
      </c>
      <c r="E242" s="393" t="s">
        <v>274</v>
      </c>
      <c r="F242" s="390">
        <v>850</v>
      </c>
      <c r="G242" s="394">
        <v>40</v>
      </c>
      <c r="H242" s="201">
        <v>0</v>
      </c>
      <c r="I242" s="200">
        <v>0</v>
      </c>
      <c r="J242" s="50"/>
      <c r="K242" s="50"/>
      <c r="L242" s="50"/>
      <c r="M242" s="50"/>
      <c r="N242" s="50"/>
    </row>
    <row r="243" spans="1:38" s="202" customFormat="1" ht="28.5" customHeight="1" thickBot="1" x14ac:dyDescent="0.3">
      <c r="A243" s="379" t="s">
        <v>275</v>
      </c>
      <c r="B243" s="380">
        <v>650</v>
      </c>
      <c r="C243" s="381">
        <v>8</v>
      </c>
      <c r="D243" s="382">
        <v>1</v>
      </c>
      <c r="E243" s="380" t="s">
        <v>276</v>
      </c>
      <c r="F243" s="380"/>
      <c r="G243" s="384">
        <f>G244</f>
        <v>368.5</v>
      </c>
      <c r="H243" s="150">
        <v>0</v>
      </c>
      <c r="I243" s="151">
        <v>0</v>
      </c>
      <c r="J243" s="112"/>
      <c r="K243" s="112"/>
      <c r="L243" s="112"/>
      <c r="M243" s="112"/>
      <c r="N243" s="112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  <c r="AF243" s="47"/>
      <c r="AG243" s="47"/>
      <c r="AH243" s="47"/>
      <c r="AI243" s="47"/>
      <c r="AJ243" s="47"/>
      <c r="AK243" s="47"/>
    </row>
    <row r="244" spans="1:38" s="205" customFormat="1" ht="31.8" thickBot="1" x14ac:dyDescent="0.3">
      <c r="A244" s="410" t="s">
        <v>219</v>
      </c>
      <c r="B244" s="380">
        <v>650</v>
      </c>
      <c r="C244" s="381">
        <v>8</v>
      </c>
      <c r="D244" s="382">
        <v>1</v>
      </c>
      <c r="E244" s="380" t="s">
        <v>276</v>
      </c>
      <c r="F244" s="380">
        <v>200</v>
      </c>
      <c r="G244" s="384">
        <f>G245</f>
        <v>368.5</v>
      </c>
      <c r="H244" s="203">
        <f>H245</f>
        <v>0</v>
      </c>
      <c r="I244" s="204">
        <f>I245+I297</f>
        <v>0</v>
      </c>
      <c r="J244" s="74"/>
      <c r="K244" s="74"/>
      <c r="L244" s="74"/>
      <c r="M244" s="74"/>
      <c r="N244" s="74"/>
      <c r="O244" s="188"/>
      <c r="P244" s="188"/>
      <c r="Q244" s="188"/>
      <c r="R244" s="188"/>
      <c r="S244" s="188"/>
      <c r="T244" s="188"/>
      <c r="U244" s="188"/>
      <c r="V244" s="188"/>
      <c r="W244" s="188"/>
      <c r="X244" s="188"/>
      <c r="Y244" s="188"/>
      <c r="Z244" s="188"/>
      <c r="AA244" s="188"/>
      <c r="AB244" s="188"/>
      <c r="AC244" s="188"/>
      <c r="AD244" s="188"/>
      <c r="AE244" s="188"/>
      <c r="AF244" s="188"/>
      <c r="AG244" s="188"/>
      <c r="AH244" s="188"/>
      <c r="AI244" s="188"/>
      <c r="AJ244" s="188"/>
      <c r="AK244" s="188"/>
    </row>
    <row r="245" spans="1:38" s="188" customFormat="1" ht="31.2" x14ac:dyDescent="0.25">
      <c r="A245" s="411" t="s">
        <v>129</v>
      </c>
      <c r="B245" s="390">
        <v>650</v>
      </c>
      <c r="C245" s="391">
        <v>8</v>
      </c>
      <c r="D245" s="392">
        <v>1</v>
      </c>
      <c r="E245" s="390" t="s">
        <v>276</v>
      </c>
      <c r="F245" s="390">
        <v>240</v>
      </c>
      <c r="G245" s="394">
        <v>368.5</v>
      </c>
      <c r="H245" s="179">
        <v>0</v>
      </c>
      <c r="I245" s="180">
        <v>0</v>
      </c>
      <c r="J245" s="74" t="s">
        <v>277</v>
      </c>
      <c r="K245" s="74"/>
      <c r="L245" s="74"/>
      <c r="M245" s="74"/>
      <c r="N245" s="74"/>
    </row>
    <row r="246" spans="1:38" s="94" customFormat="1" x14ac:dyDescent="0.25">
      <c r="A246" s="379" t="s">
        <v>159</v>
      </c>
      <c r="B246" s="380">
        <v>650</v>
      </c>
      <c r="C246" s="381">
        <v>8</v>
      </c>
      <c r="D246" s="382">
        <v>1</v>
      </c>
      <c r="E246" s="380" t="s">
        <v>315</v>
      </c>
      <c r="F246" s="380"/>
      <c r="G246" s="384">
        <f>G247</f>
        <v>383.7</v>
      </c>
      <c r="H246" s="102">
        <f>H247</f>
        <v>0</v>
      </c>
      <c r="I246" s="103">
        <f>I247</f>
        <v>0</v>
      </c>
      <c r="J246" s="50"/>
      <c r="K246" s="196"/>
      <c r="L246" s="50"/>
      <c r="M246" s="50"/>
      <c r="N246" s="50"/>
    </row>
    <row r="247" spans="1:38" s="94" customFormat="1" ht="36" customHeight="1" x14ac:dyDescent="0.25">
      <c r="A247" s="379" t="s">
        <v>415</v>
      </c>
      <c r="B247" s="380">
        <v>650</v>
      </c>
      <c r="C247" s="381">
        <v>8</v>
      </c>
      <c r="D247" s="382">
        <v>1</v>
      </c>
      <c r="E247" s="380" t="s">
        <v>414</v>
      </c>
      <c r="F247" s="380"/>
      <c r="G247" s="384">
        <f>G248+G253</f>
        <v>383.7</v>
      </c>
      <c r="H247" s="102">
        <f>H248</f>
        <v>0</v>
      </c>
      <c r="I247" s="103">
        <f>I248</f>
        <v>0</v>
      </c>
      <c r="J247" s="50"/>
      <c r="K247" s="50"/>
      <c r="L247" s="50"/>
      <c r="M247" s="50"/>
      <c r="N247" s="50"/>
    </row>
    <row r="248" spans="1:38" s="94" customFormat="1" ht="39.6" customHeight="1" x14ac:dyDescent="0.25">
      <c r="A248" s="379" t="s">
        <v>417</v>
      </c>
      <c r="B248" s="380">
        <v>650</v>
      </c>
      <c r="C248" s="381">
        <v>8</v>
      </c>
      <c r="D248" s="382">
        <v>1</v>
      </c>
      <c r="E248" s="380" t="s">
        <v>416</v>
      </c>
      <c r="F248" s="380"/>
      <c r="G248" s="384">
        <f>G249+G251</f>
        <v>383.7</v>
      </c>
      <c r="H248" s="102">
        <v>0</v>
      </c>
      <c r="I248" s="103">
        <v>0</v>
      </c>
      <c r="J248" s="50"/>
      <c r="K248" s="50"/>
      <c r="L248" s="50"/>
      <c r="M248" s="50"/>
      <c r="N248" s="50"/>
    </row>
    <row r="249" spans="1:38" ht="31.2" x14ac:dyDescent="0.25">
      <c r="A249" s="410" t="s">
        <v>219</v>
      </c>
      <c r="B249" s="380">
        <v>650</v>
      </c>
      <c r="C249" s="381">
        <v>8</v>
      </c>
      <c r="D249" s="382">
        <v>1</v>
      </c>
      <c r="E249" s="380" t="s">
        <v>416</v>
      </c>
      <c r="F249" s="380">
        <v>200</v>
      </c>
      <c r="G249" s="384">
        <f>G250</f>
        <v>383.7</v>
      </c>
      <c r="H249" s="146">
        <f>H250</f>
        <v>0</v>
      </c>
      <c r="I249" s="151">
        <f>I250</f>
        <v>0</v>
      </c>
      <c r="J249" s="50"/>
      <c r="K249" s="50"/>
      <c r="L249" s="50"/>
      <c r="M249" s="50"/>
      <c r="N249" s="50"/>
      <c r="AL249" s="34"/>
    </row>
    <row r="250" spans="1:38" s="192" customFormat="1" ht="31.8" thickBot="1" x14ac:dyDescent="0.3">
      <c r="A250" s="411" t="s">
        <v>129</v>
      </c>
      <c r="B250" s="390">
        <v>650</v>
      </c>
      <c r="C250" s="391">
        <v>8</v>
      </c>
      <c r="D250" s="392">
        <v>1</v>
      </c>
      <c r="E250" s="390" t="s">
        <v>416</v>
      </c>
      <c r="F250" s="390">
        <v>240</v>
      </c>
      <c r="G250" s="394">
        <v>383.7</v>
      </c>
      <c r="H250" s="157">
        <v>0</v>
      </c>
      <c r="I250" s="200">
        <v>0</v>
      </c>
      <c r="J250" s="50"/>
      <c r="K250" s="50"/>
      <c r="L250" s="50"/>
      <c r="M250" s="50"/>
      <c r="N250" s="50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</row>
    <row r="251" spans="1:38" s="192" customFormat="1" ht="26.4" customHeight="1" thickBot="1" x14ac:dyDescent="0.3">
      <c r="A251" s="453" t="s">
        <v>278</v>
      </c>
      <c r="B251" s="454">
        <v>650</v>
      </c>
      <c r="C251" s="454">
        <v>8</v>
      </c>
      <c r="D251" s="455">
        <v>4</v>
      </c>
      <c r="E251" s="458"/>
      <c r="F251" s="451"/>
      <c r="G251" s="456">
        <f>G252</f>
        <v>0</v>
      </c>
      <c r="H251" s="206">
        <f>H252</f>
        <v>0</v>
      </c>
      <c r="I251" s="207">
        <f>I252</f>
        <v>0</v>
      </c>
      <c r="J251" s="50"/>
      <c r="K251" s="50"/>
      <c r="L251" s="50"/>
      <c r="M251" s="50"/>
      <c r="N251" s="50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</row>
    <row r="252" spans="1:38" s="192" customFormat="1" ht="1.2" hidden="1" customHeight="1" thickBot="1" x14ac:dyDescent="0.3">
      <c r="A252" s="436" t="s">
        <v>279</v>
      </c>
      <c r="B252" s="380">
        <v>650</v>
      </c>
      <c r="C252" s="381">
        <v>8</v>
      </c>
      <c r="D252" s="382">
        <v>4</v>
      </c>
      <c r="E252" s="380" t="s">
        <v>264</v>
      </c>
      <c r="F252" s="380"/>
      <c r="G252" s="384">
        <f>G253+G258</f>
        <v>0</v>
      </c>
      <c r="H252" s="102">
        <f>H258</f>
        <v>0</v>
      </c>
      <c r="I252" s="208">
        <f>I258</f>
        <v>0</v>
      </c>
      <c r="J252" s="50"/>
      <c r="K252" s="50"/>
      <c r="L252" s="50"/>
      <c r="M252" s="50"/>
      <c r="N252" s="50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</row>
    <row r="253" spans="1:38" s="56" customFormat="1" ht="33" hidden="1" customHeight="1" thickBot="1" x14ac:dyDescent="0.3">
      <c r="A253" s="379" t="s">
        <v>280</v>
      </c>
      <c r="B253" s="380">
        <v>650</v>
      </c>
      <c r="C253" s="381">
        <v>8</v>
      </c>
      <c r="D253" s="382">
        <v>4</v>
      </c>
      <c r="E253" s="380" t="s">
        <v>281</v>
      </c>
      <c r="F253" s="380"/>
      <c r="G253" s="384">
        <f>G254</f>
        <v>0</v>
      </c>
      <c r="H253" s="68">
        <f>H254</f>
        <v>0</v>
      </c>
      <c r="I253" s="209">
        <v>0</v>
      </c>
      <c r="J253" s="50"/>
      <c r="K253" s="50"/>
      <c r="L253" s="50"/>
      <c r="M253" s="50"/>
      <c r="N253" s="50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5"/>
      <c r="AB253" s="55"/>
      <c r="AC253" s="55"/>
      <c r="AD253" s="55"/>
      <c r="AE253" s="55"/>
      <c r="AF253" s="55"/>
      <c r="AG253" s="55"/>
      <c r="AH253" s="55"/>
      <c r="AI253" s="55"/>
      <c r="AJ253" s="55"/>
      <c r="AK253" s="55"/>
    </row>
    <row r="254" spans="1:38" s="56" customFormat="1" ht="54.6" hidden="1" customHeight="1" thickBot="1" x14ac:dyDescent="0.3">
      <c r="A254" s="379" t="s">
        <v>282</v>
      </c>
      <c r="B254" s="380">
        <v>650</v>
      </c>
      <c r="C254" s="381">
        <v>8</v>
      </c>
      <c r="D254" s="382">
        <v>4</v>
      </c>
      <c r="E254" s="461" t="s">
        <v>283</v>
      </c>
      <c r="F254" s="380"/>
      <c r="G254" s="384">
        <f>G255</f>
        <v>0</v>
      </c>
      <c r="H254" s="146">
        <f t="shared" ref="H254:I256" si="22">H255</f>
        <v>0</v>
      </c>
      <c r="I254" s="160">
        <f t="shared" si="22"/>
        <v>0</v>
      </c>
      <c r="J254" s="50"/>
      <c r="K254" s="50"/>
      <c r="L254" s="50"/>
      <c r="M254" s="50"/>
      <c r="N254" s="50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5"/>
      <c r="AB254" s="55"/>
      <c r="AC254" s="55"/>
      <c r="AD254" s="55"/>
      <c r="AE254" s="55"/>
      <c r="AF254" s="55"/>
      <c r="AG254" s="55"/>
      <c r="AH254" s="55"/>
      <c r="AI254" s="55"/>
      <c r="AJ254" s="55"/>
      <c r="AK254" s="55"/>
    </row>
    <row r="255" spans="1:38" s="56" customFormat="1" ht="27.6" hidden="1" customHeight="1" thickBot="1" x14ac:dyDescent="0.3">
      <c r="A255" s="379" t="s">
        <v>257</v>
      </c>
      <c r="B255" s="380">
        <v>650</v>
      </c>
      <c r="C255" s="381">
        <v>8</v>
      </c>
      <c r="D255" s="382">
        <v>4</v>
      </c>
      <c r="E255" s="380" t="s">
        <v>284</v>
      </c>
      <c r="F255" s="380"/>
      <c r="G255" s="384">
        <f>G256</f>
        <v>0</v>
      </c>
      <c r="H255" s="146">
        <f t="shared" si="22"/>
        <v>0</v>
      </c>
      <c r="I255" s="160">
        <f t="shared" si="22"/>
        <v>0</v>
      </c>
      <c r="J255" s="50"/>
      <c r="K255" s="50"/>
      <c r="L255" s="50"/>
      <c r="M255" s="50"/>
      <c r="N255" s="50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5"/>
      <c r="AB255" s="55"/>
      <c r="AC255" s="55"/>
      <c r="AD255" s="55"/>
      <c r="AE255" s="55"/>
      <c r="AF255" s="55"/>
      <c r="AG255" s="55"/>
      <c r="AH255" s="55"/>
      <c r="AI255" s="55"/>
      <c r="AJ255" s="55"/>
      <c r="AK255" s="55"/>
    </row>
    <row r="256" spans="1:38" s="128" customFormat="1" ht="47.4" hidden="1" customHeight="1" thickBot="1" x14ac:dyDescent="0.3">
      <c r="A256" s="410" t="s">
        <v>285</v>
      </c>
      <c r="B256" s="380">
        <v>650</v>
      </c>
      <c r="C256" s="381">
        <v>8</v>
      </c>
      <c r="D256" s="382">
        <v>4</v>
      </c>
      <c r="E256" s="380" t="s">
        <v>284</v>
      </c>
      <c r="F256" s="380">
        <v>200</v>
      </c>
      <c r="G256" s="384">
        <f>G257</f>
        <v>0</v>
      </c>
      <c r="H256" s="161">
        <f t="shared" si="22"/>
        <v>0</v>
      </c>
      <c r="I256" s="162">
        <f t="shared" si="22"/>
        <v>0</v>
      </c>
      <c r="J256" s="50"/>
      <c r="K256" s="50"/>
      <c r="L256" s="50"/>
      <c r="M256" s="50"/>
      <c r="N256" s="50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5"/>
      <c r="AB256" s="55"/>
      <c r="AC256" s="55"/>
      <c r="AD256" s="55"/>
      <c r="AE256" s="55"/>
      <c r="AF256" s="55"/>
      <c r="AG256" s="55"/>
      <c r="AH256" s="55"/>
      <c r="AI256" s="55"/>
      <c r="AJ256" s="55"/>
      <c r="AK256" s="55"/>
    </row>
    <row r="257" spans="1:38" ht="1.2" hidden="1" customHeight="1" thickBot="1" x14ac:dyDescent="0.3">
      <c r="A257" s="411" t="s">
        <v>129</v>
      </c>
      <c r="B257" s="390">
        <v>650</v>
      </c>
      <c r="C257" s="391">
        <v>8</v>
      </c>
      <c r="D257" s="392">
        <v>4</v>
      </c>
      <c r="E257" s="390" t="s">
        <v>284</v>
      </c>
      <c r="F257" s="390">
        <v>240</v>
      </c>
      <c r="G257" s="394">
        <v>0</v>
      </c>
      <c r="H257" s="197">
        <v>0</v>
      </c>
      <c r="I257" s="198">
        <v>0</v>
      </c>
      <c r="J257" s="50"/>
      <c r="K257" s="50"/>
      <c r="L257" s="50"/>
      <c r="M257" s="50"/>
      <c r="N257" s="50"/>
      <c r="AL257" s="34"/>
    </row>
    <row r="258" spans="1:38" s="56" customFormat="1" ht="33" hidden="1" customHeight="1" x14ac:dyDescent="0.25">
      <c r="A258" s="379" t="s">
        <v>286</v>
      </c>
      <c r="B258" s="380">
        <v>650</v>
      </c>
      <c r="C258" s="381">
        <v>8</v>
      </c>
      <c r="D258" s="382">
        <v>4</v>
      </c>
      <c r="E258" s="380" t="s">
        <v>287</v>
      </c>
      <c r="F258" s="380"/>
      <c r="G258" s="384">
        <f>G263+G259</f>
        <v>0</v>
      </c>
      <c r="H258" s="68">
        <f>H263</f>
        <v>0</v>
      </c>
      <c r="I258" s="209">
        <v>0</v>
      </c>
      <c r="J258" s="50"/>
      <c r="K258" s="50"/>
      <c r="L258" s="50"/>
      <c r="M258" s="50"/>
      <c r="N258" s="50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5"/>
      <c r="AB258" s="55"/>
      <c r="AC258" s="55"/>
      <c r="AD258" s="55"/>
      <c r="AE258" s="55"/>
      <c r="AF258" s="55"/>
      <c r="AG258" s="55"/>
      <c r="AH258" s="55"/>
      <c r="AI258" s="55"/>
      <c r="AJ258" s="55"/>
      <c r="AK258" s="55"/>
    </row>
    <row r="259" spans="1:38" s="56" customFormat="1" ht="54.6" hidden="1" customHeight="1" x14ac:dyDescent="0.25">
      <c r="A259" s="379" t="s">
        <v>288</v>
      </c>
      <c r="B259" s="380">
        <v>650</v>
      </c>
      <c r="C259" s="381">
        <v>8</v>
      </c>
      <c r="D259" s="382">
        <v>4</v>
      </c>
      <c r="E259" s="461" t="s">
        <v>289</v>
      </c>
      <c r="F259" s="380"/>
      <c r="G259" s="384">
        <f>G260</f>
        <v>0</v>
      </c>
      <c r="H259" s="146">
        <f t="shared" ref="H259:I261" si="23">H260</f>
        <v>0</v>
      </c>
      <c r="I259" s="160">
        <f t="shared" si="23"/>
        <v>0</v>
      </c>
      <c r="J259" s="50"/>
      <c r="K259" s="50"/>
      <c r="L259" s="50"/>
      <c r="M259" s="50"/>
      <c r="N259" s="50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5"/>
      <c r="AB259" s="55"/>
      <c r="AC259" s="55"/>
      <c r="AD259" s="55"/>
      <c r="AE259" s="55"/>
      <c r="AF259" s="55"/>
      <c r="AG259" s="55"/>
      <c r="AH259" s="55"/>
      <c r="AI259" s="55"/>
      <c r="AJ259" s="55"/>
      <c r="AK259" s="55"/>
    </row>
    <row r="260" spans="1:38" s="56" customFormat="1" ht="27.6" hidden="1" customHeight="1" x14ac:dyDescent="0.25">
      <c r="A260" s="379" t="s">
        <v>257</v>
      </c>
      <c r="B260" s="380">
        <v>650</v>
      </c>
      <c r="C260" s="381">
        <v>8</v>
      </c>
      <c r="D260" s="382">
        <v>4</v>
      </c>
      <c r="E260" s="380" t="s">
        <v>290</v>
      </c>
      <c r="F260" s="380"/>
      <c r="G260" s="384">
        <f>G261</f>
        <v>0</v>
      </c>
      <c r="H260" s="146">
        <f t="shared" si="23"/>
        <v>0</v>
      </c>
      <c r="I260" s="160">
        <f t="shared" si="23"/>
        <v>0</v>
      </c>
      <c r="J260" s="50"/>
      <c r="K260" s="50"/>
      <c r="L260" s="50"/>
      <c r="M260" s="50"/>
      <c r="N260" s="50"/>
      <c r="O260" s="55"/>
      <c r="P260" s="55"/>
      <c r="Q260" s="55"/>
      <c r="R260" s="55"/>
      <c r="S260" s="55"/>
      <c r="T260" s="55"/>
      <c r="U260" s="55"/>
      <c r="V260" s="55"/>
      <c r="W260" s="55"/>
      <c r="X260" s="55"/>
      <c r="Y260" s="55"/>
      <c r="Z260" s="55"/>
      <c r="AA260" s="55"/>
      <c r="AB260" s="55"/>
      <c r="AC260" s="55"/>
      <c r="AD260" s="55"/>
      <c r="AE260" s="55"/>
      <c r="AF260" s="55"/>
      <c r="AG260" s="55"/>
      <c r="AH260" s="55"/>
      <c r="AI260" s="55"/>
      <c r="AJ260" s="55"/>
      <c r="AK260" s="55"/>
    </row>
    <row r="261" spans="1:38" s="128" customFormat="1" ht="47.4" hidden="1" customHeight="1" x14ac:dyDescent="0.25">
      <c r="A261" s="410" t="s">
        <v>285</v>
      </c>
      <c r="B261" s="380">
        <v>650</v>
      </c>
      <c r="C261" s="381">
        <v>8</v>
      </c>
      <c r="D261" s="382">
        <v>4</v>
      </c>
      <c r="E261" s="380" t="s">
        <v>290</v>
      </c>
      <c r="F261" s="380">
        <v>200</v>
      </c>
      <c r="G261" s="384">
        <f>G262</f>
        <v>0</v>
      </c>
      <c r="H261" s="161">
        <f t="shared" si="23"/>
        <v>0</v>
      </c>
      <c r="I261" s="162">
        <f t="shared" si="23"/>
        <v>0</v>
      </c>
      <c r="J261" s="50"/>
      <c r="K261" s="50"/>
      <c r="L261" s="50"/>
      <c r="M261" s="50"/>
      <c r="N261" s="50"/>
      <c r="O261" s="55"/>
      <c r="P261" s="55"/>
      <c r="Q261" s="55"/>
      <c r="R261" s="55"/>
      <c r="S261" s="55"/>
      <c r="T261" s="55"/>
      <c r="U261" s="55"/>
      <c r="V261" s="55"/>
      <c r="W261" s="55"/>
      <c r="X261" s="55"/>
      <c r="Y261" s="55"/>
      <c r="Z261" s="55"/>
      <c r="AA261" s="55"/>
      <c r="AB261" s="55"/>
      <c r="AC261" s="55"/>
      <c r="AD261" s="55"/>
      <c r="AE261" s="55"/>
      <c r="AF261" s="55"/>
      <c r="AG261" s="55"/>
      <c r="AH261" s="55"/>
      <c r="AI261" s="55"/>
      <c r="AJ261" s="55"/>
      <c r="AK261" s="55"/>
    </row>
    <row r="262" spans="1:38" ht="36.6" hidden="1" customHeight="1" thickBot="1" x14ac:dyDescent="0.3">
      <c r="A262" s="411" t="s">
        <v>129</v>
      </c>
      <c r="B262" s="390">
        <v>650</v>
      </c>
      <c r="C262" s="391">
        <v>8</v>
      </c>
      <c r="D262" s="392">
        <v>4</v>
      </c>
      <c r="E262" s="390" t="s">
        <v>290</v>
      </c>
      <c r="F262" s="390">
        <v>240</v>
      </c>
      <c r="G262" s="394">
        <v>0</v>
      </c>
      <c r="H262" s="197">
        <v>0</v>
      </c>
      <c r="I262" s="198">
        <v>0</v>
      </c>
      <c r="J262" s="50"/>
      <c r="K262" s="50"/>
      <c r="L262" s="50"/>
      <c r="M262" s="50"/>
      <c r="N262" s="50"/>
      <c r="AL262" s="34"/>
    </row>
    <row r="263" spans="1:38" s="56" customFormat="1" ht="27.6" hidden="1" customHeight="1" thickBot="1" x14ac:dyDescent="0.3">
      <c r="A263" s="379" t="s">
        <v>291</v>
      </c>
      <c r="B263" s="380">
        <v>650</v>
      </c>
      <c r="C263" s="381">
        <v>8</v>
      </c>
      <c r="D263" s="382">
        <v>4</v>
      </c>
      <c r="E263" s="461" t="s">
        <v>292</v>
      </c>
      <c r="F263" s="380"/>
      <c r="G263" s="384">
        <f>G264</f>
        <v>0</v>
      </c>
      <c r="H263" s="146">
        <f t="shared" ref="H263:I265" si="24">H264</f>
        <v>0</v>
      </c>
      <c r="I263" s="160">
        <f t="shared" si="24"/>
        <v>0</v>
      </c>
      <c r="J263" s="50"/>
      <c r="K263" s="50"/>
      <c r="L263" s="50"/>
      <c r="M263" s="50"/>
      <c r="N263" s="50"/>
      <c r="O263" s="55"/>
      <c r="P263" s="55"/>
      <c r="Q263" s="55"/>
      <c r="R263" s="55"/>
      <c r="S263" s="55"/>
      <c r="T263" s="55"/>
      <c r="U263" s="55"/>
      <c r="V263" s="55"/>
      <c r="W263" s="55"/>
      <c r="X263" s="55"/>
      <c r="Y263" s="55"/>
      <c r="Z263" s="55"/>
      <c r="AA263" s="55"/>
      <c r="AB263" s="55"/>
      <c r="AC263" s="55"/>
      <c r="AD263" s="55"/>
      <c r="AE263" s="55"/>
      <c r="AF263" s="55"/>
      <c r="AG263" s="55"/>
      <c r="AH263" s="55"/>
      <c r="AI263" s="55"/>
      <c r="AJ263" s="55"/>
      <c r="AK263" s="55"/>
    </row>
    <row r="264" spans="1:38" s="56" customFormat="1" ht="23.4" hidden="1" customHeight="1" thickBot="1" x14ac:dyDescent="0.3">
      <c r="A264" s="379" t="s">
        <v>257</v>
      </c>
      <c r="B264" s="380">
        <v>650</v>
      </c>
      <c r="C264" s="381">
        <v>8</v>
      </c>
      <c r="D264" s="382">
        <v>4</v>
      </c>
      <c r="E264" s="380" t="s">
        <v>293</v>
      </c>
      <c r="F264" s="380"/>
      <c r="G264" s="384">
        <f>G265</f>
        <v>0</v>
      </c>
      <c r="H264" s="146">
        <f t="shared" si="24"/>
        <v>0</v>
      </c>
      <c r="I264" s="160">
        <f t="shared" si="24"/>
        <v>0</v>
      </c>
      <c r="J264" s="50"/>
      <c r="K264" s="50"/>
      <c r="L264" s="50"/>
      <c r="M264" s="50"/>
      <c r="N264" s="50"/>
      <c r="O264" s="55"/>
      <c r="P264" s="55"/>
      <c r="Q264" s="55"/>
      <c r="R264" s="55"/>
      <c r="S264" s="55"/>
      <c r="T264" s="55"/>
      <c r="U264" s="55"/>
      <c r="V264" s="55"/>
      <c r="W264" s="55"/>
      <c r="X264" s="55"/>
      <c r="Y264" s="55"/>
      <c r="Z264" s="55"/>
      <c r="AA264" s="55"/>
      <c r="AB264" s="55"/>
      <c r="AC264" s="55"/>
      <c r="AD264" s="55"/>
      <c r="AE264" s="55"/>
      <c r="AF264" s="55"/>
      <c r="AG264" s="55"/>
      <c r="AH264" s="55"/>
      <c r="AI264" s="55"/>
      <c r="AJ264" s="55"/>
      <c r="AK264" s="55"/>
    </row>
    <row r="265" spans="1:38" s="128" customFormat="1" ht="24" hidden="1" customHeight="1" thickBot="1" x14ac:dyDescent="0.3">
      <c r="A265" s="410" t="s">
        <v>294</v>
      </c>
      <c r="B265" s="380">
        <v>650</v>
      </c>
      <c r="C265" s="381">
        <v>8</v>
      </c>
      <c r="D265" s="382">
        <v>4</v>
      </c>
      <c r="E265" s="380" t="s">
        <v>293</v>
      </c>
      <c r="F265" s="380">
        <v>300</v>
      </c>
      <c r="G265" s="384">
        <f>G266</f>
        <v>0</v>
      </c>
      <c r="H265" s="161">
        <f t="shared" si="24"/>
        <v>0</v>
      </c>
      <c r="I265" s="162">
        <f t="shared" si="24"/>
        <v>0</v>
      </c>
      <c r="J265" s="50"/>
      <c r="K265" s="50"/>
      <c r="L265" s="50"/>
      <c r="M265" s="50"/>
      <c r="N265" s="50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  <c r="AC265" s="55"/>
      <c r="AD265" s="55"/>
      <c r="AE265" s="55"/>
      <c r="AF265" s="55"/>
      <c r="AG265" s="55"/>
      <c r="AH265" s="55"/>
      <c r="AI265" s="55"/>
      <c r="AJ265" s="55"/>
      <c r="AK265" s="55"/>
    </row>
    <row r="266" spans="1:38" ht="16.95" hidden="1" customHeight="1" thickBot="1" x14ac:dyDescent="0.3">
      <c r="A266" s="411" t="s">
        <v>295</v>
      </c>
      <c r="B266" s="390">
        <v>650</v>
      </c>
      <c r="C266" s="391">
        <v>8</v>
      </c>
      <c r="D266" s="392">
        <v>4</v>
      </c>
      <c r="E266" s="390" t="s">
        <v>293</v>
      </c>
      <c r="F266" s="390">
        <v>350</v>
      </c>
      <c r="G266" s="394">
        <v>0</v>
      </c>
      <c r="H266" s="197">
        <v>0</v>
      </c>
      <c r="I266" s="198">
        <v>0</v>
      </c>
      <c r="J266" s="50"/>
      <c r="K266" s="50"/>
      <c r="L266" s="50"/>
      <c r="M266" s="50"/>
      <c r="N266" s="50"/>
      <c r="AL266" s="34"/>
    </row>
    <row r="267" spans="1:38" s="192" customFormat="1" ht="21.75" customHeight="1" thickBot="1" x14ac:dyDescent="0.3">
      <c r="A267" s="363" t="s">
        <v>296</v>
      </c>
      <c r="B267" s="428">
        <v>650</v>
      </c>
      <c r="C267" s="428">
        <v>10</v>
      </c>
      <c r="D267" s="423"/>
      <c r="E267" s="367"/>
      <c r="F267" s="364"/>
      <c r="G267" s="368">
        <f>G274+G268</f>
        <v>216.5</v>
      </c>
      <c r="H267" s="135" t="e">
        <f>H268</f>
        <v>#REF!</v>
      </c>
      <c r="I267" s="191">
        <f>I268</f>
        <v>0</v>
      </c>
      <c r="J267" s="50"/>
      <c r="K267" s="50"/>
      <c r="L267" s="50"/>
      <c r="M267" s="50"/>
      <c r="N267" s="50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</row>
    <row r="268" spans="1:38" s="192" customFormat="1" ht="18" customHeight="1" x14ac:dyDescent="0.25">
      <c r="A268" s="453" t="s">
        <v>297</v>
      </c>
      <c r="B268" s="454">
        <v>650</v>
      </c>
      <c r="C268" s="454">
        <v>10</v>
      </c>
      <c r="D268" s="455">
        <v>1</v>
      </c>
      <c r="E268" s="458"/>
      <c r="F268" s="451"/>
      <c r="G268" s="456">
        <f>G269+G283</f>
        <v>136.5</v>
      </c>
      <c r="H268" s="186" t="e">
        <f t="shared" ref="H268:I269" si="25">H269</f>
        <v>#REF!</v>
      </c>
      <c r="I268" s="187">
        <f t="shared" si="25"/>
        <v>0</v>
      </c>
      <c r="J268" s="195"/>
      <c r="K268" s="196"/>
      <c r="L268" s="50"/>
      <c r="M268" s="50"/>
      <c r="N268" s="50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</row>
    <row r="269" spans="1:38" s="192" customFormat="1" x14ac:dyDescent="0.25">
      <c r="A269" s="379" t="s">
        <v>159</v>
      </c>
      <c r="B269" s="380">
        <v>650</v>
      </c>
      <c r="C269" s="381">
        <v>10</v>
      </c>
      <c r="D269" s="382">
        <v>1</v>
      </c>
      <c r="E269" s="380" t="s">
        <v>113</v>
      </c>
      <c r="F269" s="380"/>
      <c r="G269" s="384">
        <f>G270</f>
        <v>136.5</v>
      </c>
      <c r="H269" s="102" t="e">
        <f t="shared" si="25"/>
        <v>#REF!</v>
      </c>
      <c r="I269" s="103">
        <f t="shared" si="25"/>
        <v>0</v>
      </c>
      <c r="J269" s="50"/>
      <c r="K269" s="50"/>
      <c r="L269" s="50"/>
      <c r="M269" s="50"/>
      <c r="N269" s="50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</row>
    <row r="270" spans="1:38" s="56" customFormat="1" ht="30.6" customHeight="1" x14ac:dyDescent="0.25">
      <c r="A270" s="379" t="s">
        <v>114</v>
      </c>
      <c r="B270" s="380">
        <v>650</v>
      </c>
      <c r="C270" s="381">
        <v>10</v>
      </c>
      <c r="D270" s="382">
        <v>1</v>
      </c>
      <c r="E270" s="380" t="s">
        <v>115</v>
      </c>
      <c r="F270" s="380"/>
      <c r="G270" s="384">
        <f>G271</f>
        <v>136.5</v>
      </c>
      <c r="H270" s="102" t="e">
        <f>#REF!</f>
        <v>#REF!</v>
      </c>
      <c r="I270" s="103">
        <v>0</v>
      </c>
      <c r="J270" s="50"/>
      <c r="K270" s="50"/>
      <c r="L270" s="50"/>
      <c r="M270" s="50"/>
      <c r="N270" s="50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  <c r="AC270" s="55"/>
      <c r="AD270" s="55"/>
      <c r="AE270" s="55"/>
      <c r="AF270" s="55"/>
      <c r="AG270" s="55"/>
      <c r="AH270" s="55"/>
      <c r="AI270" s="55"/>
      <c r="AJ270" s="55"/>
      <c r="AK270" s="55"/>
    </row>
    <row r="271" spans="1:38" s="56" customFormat="1" x14ac:dyDescent="0.25">
      <c r="A271" s="379" t="s">
        <v>298</v>
      </c>
      <c r="B271" s="380">
        <v>650</v>
      </c>
      <c r="C271" s="381">
        <v>10</v>
      </c>
      <c r="D271" s="382">
        <v>1</v>
      </c>
      <c r="E271" s="380" t="s">
        <v>299</v>
      </c>
      <c r="F271" s="380"/>
      <c r="G271" s="384">
        <f>G272</f>
        <v>136.5</v>
      </c>
      <c r="H271" s="150">
        <f>H272</f>
        <v>16.5</v>
      </c>
      <c r="I271" s="151">
        <f>I272</f>
        <v>0</v>
      </c>
      <c r="J271" s="50"/>
      <c r="K271" s="50"/>
      <c r="L271" s="50"/>
      <c r="M271" s="50"/>
      <c r="N271" s="50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  <c r="AC271" s="55"/>
      <c r="AD271" s="55"/>
      <c r="AE271" s="55"/>
      <c r="AF271" s="55"/>
      <c r="AG271" s="55"/>
      <c r="AH271" s="55"/>
      <c r="AI271" s="55"/>
      <c r="AJ271" s="55"/>
      <c r="AK271" s="55"/>
    </row>
    <row r="272" spans="1:38" s="128" customFormat="1" x14ac:dyDescent="0.25">
      <c r="A272" s="410" t="s">
        <v>300</v>
      </c>
      <c r="B272" s="380">
        <v>650</v>
      </c>
      <c r="C272" s="381">
        <v>10</v>
      </c>
      <c r="D272" s="382">
        <v>1</v>
      </c>
      <c r="E272" s="380" t="s">
        <v>299</v>
      </c>
      <c r="F272" s="380">
        <v>300</v>
      </c>
      <c r="G272" s="384">
        <f>G273</f>
        <v>136.5</v>
      </c>
      <c r="H272" s="150">
        <f>H273</f>
        <v>16.5</v>
      </c>
      <c r="I272" s="151">
        <f>I273</f>
        <v>0</v>
      </c>
      <c r="J272" s="50"/>
      <c r="K272" s="50"/>
      <c r="L272" s="50"/>
      <c r="M272" s="50"/>
      <c r="N272" s="50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  <c r="AC272" s="55"/>
      <c r="AD272" s="55"/>
      <c r="AE272" s="55"/>
      <c r="AF272" s="55"/>
      <c r="AG272" s="55"/>
      <c r="AH272" s="55"/>
      <c r="AI272" s="55"/>
      <c r="AJ272" s="55"/>
      <c r="AK272" s="55"/>
    </row>
    <row r="273" spans="1:38" x14ac:dyDescent="0.25">
      <c r="A273" s="411" t="s">
        <v>301</v>
      </c>
      <c r="B273" s="390">
        <v>650</v>
      </c>
      <c r="C273" s="391">
        <v>10</v>
      </c>
      <c r="D273" s="392">
        <v>1</v>
      </c>
      <c r="E273" s="390" t="s">
        <v>299</v>
      </c>
      <c r="F273" s="390">
        <v>310</v>
      </c>
      <c r="G273" s="394">
        <v>136.5</v>
      </c>
      <c r="H273" s="193">
        <v>16.5</v>
      </c>
      <c r="I273" s="194">
        <v>0</v>
      </c>
      <c r="J273" s="50"/>
      <c r="K273" s="50" t="s">
        <v>302</v>
      </c>
      <c r="L273" s="50"/>
      <c r="M273" s="50"/>
      <c r="N273" s="50"/>
      <c r="AL273" s="34"/>
    </row>
    <row r="274" spans="1:38" s="192" customFormat="1" ht="18" customHeight="1" x14ac:dyDescent="0.25">
      <c r="A274" s="453" t="s">
        <v>425</v>
      </c>
      <c r="B274" s="454">
        <v>650</v>
      </c>
      <c r="C274" s="454">
        <v>10</v>
      </c>
      <c r="D274" s="455">
        <v>6</v>
      </c>
      <c r="E274" s="458"/>
      <c r="F274" s="451"/>
      <c r="G274" s="456">
        <f>G275</f>
        <v>80</v>
      </c>
      <c r="H274" s="186" t="e">
        <f t="shared" ref="H274:I275" si="26">H275</f>
        <v>#REF!</v>
      </c>
      <c r="I274" s="187">
        <f t="shared" si="26"/>
        <v>0</v>
      </c>
      <c r="J274" s="195"/>
      <c r="K274" s="196"/>
      <c r="L274" s="50"/>
      <c r="M274" s="50"/>
      <c r="N274" s="50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</row>
    <row r="275" spans="1:38" s="192" customFormat="1" x14ac:dyDescent="0.25">
      <c r="A275" s="379" t="s">
        <v>159</v>
      </c>
      <c r="B275" s="380">
        <v>650</v>
      </c>
      <c r="C275" s="381">
        <v>10</v>
      </c>
      <c r="D275" s="382">
        <v>6</v>
      </c>
      <c r="E275" s="380" t="s">
        <v>113</v>
      </c>
      <c r="F275" s="380"/>
      <c r="G275" s="384">
        <f>G276</f>
        <v>80</v>
      </c>
      <c r="H275" s="102" t="e">
        <f t="shared" si="26"/>
        <v>#REF!</v>
      </c>
      <c r="I275" s="103">
        <f t="shared" si="26"/>
        <v>0</v>
      </c>
      <c r="J275" s="50"/>
      <c r="K275" s="50"/>
      <c r="L275" s="50"/>
      <c r="M275" s="50"/>
      <c r="N275" s="50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</row>
    <row r="276" spans="1:38" s="56" customFormat="1" ht="37.950000000000003" customHeight="1" x14ac:dyDescent="0.25">
      <c r="A276" s="379" t="s">
        <v>409</v>
      </c>
      <c r="B276" s="380">
        <v>650</v>
      </c>
      <c r="C276" s="381">
        <v>10</v>
      </c>
      <c r="D276" s="382">
        <v>6</v>
      </c>
      <c r="E276" s="380" t="s">
        <v>176</v>
      </c>
      <c r="F276" s="380"/>
      <c r="G276" s="384">
        <f>G277</f>
        <v>80</v>
      </c>
      <c r="H276" s="102" t="e">
        <f>#REF!</f>
        <v>#REF!</v>
      </c>
      <c r="I276" s="103">
        <v>0</v>
      </c>
      <c r="J276" s="50"/>
      <c r="K276" s="50"/>
      <c r="L276" s="50"/>
      <c r="M276" s="50"/>
      <c r="N276" s="50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55"/>
      <c r="AF276" s="55"/>
      <c r="AG276" s="55"/>
      <c r="AH276" s="55"/>
      <c r="AI276" s="55"/>
      <c r="AJ276" s="55"/>
      <c r="AK276" s="55"/>
    </row>
    <row r="277" spans="1:38" s="56" customFormat="1" x14ac:dyDescent="0.25">
      <c r="A277" s="379" t="s">
        <v>126</v>
      </c>
      <c r="B277" s="380">
        <v>650</v>
      </c>
      <c r="C277" s="381">
        <v>10</v>
      </c>
      <c r="D277" s="382">
        <v>6</v>
      </c>
      <c r="E277" s="380" t="s">
        <v>180</v>
      </c>
      <c r="F277" s="380"/>
      <c r="G277" s="384">
        <f>G278</f>
        <v>80</v>
      </c>
      <c r="H277" s="150">
        <f>H278</f>
        <v>16.5</v>
      </c>
      <c r="I277" s="151">
        <f>I278</f>
        <v>0</v>
      </c>
      <c r="J277" s="50"/>
      <c r="K277" s="50"/>
      <c r="L277" s="50"/>
      <c r="M277" s="50"/>
      <c r="N277" s="50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55"/>
      <c r="AF277" s="55"/>
      <c r="AG277" s="55"/>
      <c r="AH277" s="55"/>
      <c r="AI277" s="55"/>
      <c r="AJ277" s="55"/>
      <c r="AK277" s="55"/>
    </row>
    <row r="278" spans="1:38" s="128" customFormat="1" ht="17.399999999999999" customHeight="1" x14ac:dyDescent="0.25">
      <c r="A278" s="410" t="s">
        <v>300</v>
      </c>
      <c r="B278" s="380">
        <v>650</v>
      </c>
      <c r="C278" s="381">
        <v>10</v>
      </c>
      <c r="D278" s="382">
        <v>6</v>
      </c>
      <c r="E278" s="380" t="s">
        <v>180</v>
      </c>
      <c r="F278" s="380">
        <v>300</v>
      </c>
      <c r="G278" s="384">
        <f>G279</f>
        <v>80</v>
      </c>
      <c r="H278" s="150">
        <f>H279</f>
        <v>16.5</v>
      </c>
      <c r="I278" s="151">
        <f>I279</f>
        <v>0</v>
      </c>
      <c r="J278" s="50"/>
      <c r="K278" s="50"/>
      <c r="L278" s="50"/>
      <c r="M278" s="50"/>
      <c r="N278" s="50"/>
      <c r="O278" s="55"/>
      <c r="P278" s="55"/>
      <c r="Q278" s="55"/>
      <c r="R278" s="55"/>
      <c r="S278" s="55"/>
      <c r="T278" s="55"/>
      <c r="U278" s="55"/>
      <c r="V278" s="55"/>
      <c r="W278" s="55"/>
      <c r="X278" s="55"/>
      <c r="Y278" s="55"/>
      <c r="Z278" s="55"/>
      <c r="AA278" s="55"/>
      <c r="AB278" s="55"/>
      <c r="AC278" s="55"/>
      <c r="AD278" s="55"/>
      <c r="AE278" s="55"/>
      <c r="AF278" s="55"/>
      <c r="AG278" s="55"/>
      <c r="AH278" s="55"/>
      <c r="AI278" s="55"/>
      <c r="AJ278" s="55"/>
      <c r="AK278" s="55"/>
    </row>
    <row r="279" spans="1:38" ht="16.2" thickBot="1" x14ac:dyDescent="0.3">
      <c r="A279" s="411" t="s">
        <v>301</v>
      </c>
      <c r="B279" s="390">
        <v>650</v>
      </c>
      <c r="C279" s="391">
        <v>10</v>
      </c>
      <c r="D279" s="392">
        <v>6</v>
      </c>
      <c r="E279" s="390" t="s">
        <v>180</v>
      </c>
      <c r="F279" s="390">
        <v>310</v>
      </c>
      <c r="G279" s="394">
        <v>80</v>
      </c>
      <c r="H279" s="193">
        <v>16.5</v>
      </c>
      <c r="I279" s="194">
        <v>0</v>
      </c>
      <c r="J279" s="50"/>
      <c r="K279" s="50" t="s">
        <v>302</v>
      </c>
      <c r="L279" s="50"/>
      <c r="M279" s="50"/>
      <c r="N279" s="50"/>
      <c r="AL279" s="34"/>
    </row>
    <row r="280" spans="1:38" s="188" customFormat="1" ht="16.2" thickBot="1" x14ac:dyDescent="0.3">
      <c r="A280" s="363" t="s">
        <v>303</v>
      </c>
      <c r="B280" s="467">
        <v>650</v>
      </c>
      <c r="C280" s="467">
        <v>11</v>
      </c>
      <c r="D280" s="423"/>
      <c r="E280" s="364"/>
      <c r="F280" s="364"/>
      <c r="G280" s="368">
        <f>G281</f>
        <v>15909.3</v>
      </c>
      <c r="H280" s="210">
        <f>H281</f>
        <v>30</v>
      </c>
      <c r="I280" s="211">
        <f>I281</f>
        <v>0</v>
      </c>
      <c r="J280" s="212"/>
      <c r="K280" s="74"/>
      <c r="L280" s="74"/>
      <c r="M280" s="74"/>
      <c r="N280" s="74"/>
    </row>
    <row r="281" spans="1:38" s="188" customFormat="1" x14ac:dyDescent="0.25">
      <c r="A281" s="453" t="s">
        <v>304</v>
      </c>
      <c r="B281" s="454">
        <v>650</v>
      </c>
      <c r="C281" s="454">
        <v>11</v>
      </c>
      <c r="D281" s="468" t="s">
        <v>109</v>
      </c>
      <c r="E281" s="451"/>
      <c r="F281" s="451"/>
      <c r="G281" s="456">
        <f>G291+G282</f>
        <v>15909.3</v>
      </c>
      <c r="H281" s="213">
        <f>H287</f>
        <v>30</v>
      </c>
      <c r="I281" s="214">
        <f>I291+I282</f>
        <v>0</v>
      </c>
      <c r="J281" s="74"/>
      <c r="K281" s="74"/>
      <c r="L281" s="74"/>
      <c r="M281" s="74"/>
      <c r="N281" s="74"/>
    </row>
    <row r="282" spans="1:38" s="188" customFormat="1" ht="0.6" customHeight="1" x14ac:dyDescent="0.25">
      <c r="A282" s="436" t="s">
        <v>305</v>
      </c>
      <c r="B282" s="380">
        <v>650</v>
      </c>
      <c r="C282" s="381">
        <v>11</v>
      </c>
      <c r="D282" s="382" t="s">
        <v>109</v>
      </c>
      <c r="E282" s="380" t="s">
        <v>306</v>
      </c>
      <c r="F282" s="380"/>
      <c r="G282" s="384">
        <f>G283</f>
        <v>0</v>
      </c>
      <c r="H282" s="71">
        <f>H283</f>
        <v>30</v>
      </c>
      <c r="I282" s="72">
        <f>I283</f>
        <v>0</v>
      </c>
      <c r="J282" s="74"/>
      <c r="K282" s="74"/>
      <c r="L282" s="74"/>
      <c r="M282" s="74"/>
      <c r="N282" s="74"/>
    </row>
    <row r="283" spans="1:38" s="190" customFormat="1" ht="31.2" hidden="1" x14ac:dyDescent="0.25">
      <c r="A283" s="436" t="s">
        <v>307</v>
      </c>
      <c r="B283" s="380">
        <v>650</v>
      </c>
      <c r="C283" s="381">
        <v>11</v>
      </c>
      <c r="D283" s="382" t="s">
        <v>109</v>
      </c>
      <c r="E283" s="380" t="s">
        <v>308</v>
      </c>
      <c r="F283" s="380"/>
      <c r="G283" s="384">
        <f>G284</f>
        <v>0</v>
      </c>
      <c r="H283" s="146">
        <f>H284</f>
        <v>30</v>
      </c>
      <c r="I283" s="199">
        <v>0</v>
      </c>
      <c r="J283" s="74"/>
      <c r="K283" s="74"/>
      <c r="L283" s="74"/>
      <c r="M283" s="74"/>
      <c r="N283" s="74"/>
      <c r="O283" s="188"/>
      <c r="P283" s="188"/>
      <c r="Q283" s="188"/>
      <c r="R283" s="188"/>
      <c r="S283" s="188"/>
      <c r="T283" s="188"/>
      <c r="U283" s="188"/>
      <c r="V283" s="188"/>
      <c r="W283" s="188"/>
      <c r="X283" s="188"/>
      <c r="Y283" s="188"/>
      <c r="Z283" s="188"/>
      <c r="AA283" s="188"/>
      <c r="AB283" s="188"/>
      <c r="AC283" s="188"/>
      <c r="AD283" s="188"/>
      <c r="AE283" s="188"/>
      <c r="AF283" s="188"/>
      <c r="AG283" s="188"/>
      <c r="AH283" s="188"/>
      <c r="AI283" s="188"/>
      <c r="AJ283" s="188"/>
      <c r="AK283" s="188"/>
    </row>
    <row r="284" spans="1:38" s="124" customFormat="1" ht="31.2" hidden="1" x14ac:dyDescent="0.25">
      <c r="A284" s="436" t="s">
        <v>309</v>
      </c>
      <c r="B284" s="380">
        <v>650</v>
      </c>
      <c r="C284" s="381">
        <v>11</v>
      </c>
      <c r="D284" s="382" t="s">
        <v>109</v>
      </c>
      <c r="E284" s="380" t="s">
        <v>310</v>
      </c>
      <c r="F284" s="380"/>
      <c r="G284" s="384">
        <f>G285+G288</f>
        <v>0</v>
      </c>
      <c r="H284" s="60">
        <f>H285</f>
        <v>30</v>
      </c>
      <c r="I284" s="61">
        <f>I285</f>
        <v>0</v>
      </c>
      <c r="J284" s="74"/>
      <c r="K284" s="74"/>
      <c r="L284" s="74"/>
      <c r="M284" s="74"/>
      <c r="N284" s="74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5"/>
      <c r="AA284" s="75"/>
      <c r="AB284" s="75"/>
      <c r="AC284" s="75"/>
      <c r="AD284" s="75"/>
      <c r="AE284" s="75"/>
      <c r="AF284" s="75"/>
      <c r="AG284" s="75"/>
      <c r="AH284" s="75"/>
      <c r="AI284" s="75"/>
      <c r="AJ284" s="75"/>
      <c r="AK284" s="75"/>
    </row>
    <row r="285" spans="1:38" s="75" customFormat="1" hidden="1" x14ac:dyDescent="0.25">
      <c r="A285" s="436" t="s">
        <v>257</v>
      </c>
      <c r="B285" s="380">
        <v>650</v>
      </c>
      <c r="C285" s="381">
        <v>11</v>
      </c>
      <c r="D285" s="382" t="s">
        <v>109</v>
      </c>
      <c r="E285" s="380" t="s">
        <v>311</v>
      </c>
      <c r="F285" s="380"/>
      <c r="G285" s="384">
        <f>G287</f>
        <v>0</v>
      </c>
      <c r="H285" s="60">
        <f>H286</f>
        <v>30</v>
      </c>
      <c r="I285" s="61">
        <v>0</v>
      </c>
      <c r="J285" s="74"/>
      <c r="K285" s="74"/>
      <c r="L285" s="74"/>
      <c r="M285" s="74"/>
      <c r="N285" s="74"/>
    </row>
    <row r="286" spans="1:38" s="75" customFormat="1" ht="31.2" hidden="1" x14ac:dyDescent="0.25">
      <c r="A286" s="436" t="s">
        <v>128</v>
      </c>
      <c r="B286" s="380">
        <v>650</v>
      </c>
      <c r="C286" s="381">
        <v>11</v>
      </c>
      <c r="D286" s="382" t="s">
        <v>109</v>
      </c>
      <c r="E286" s="380" t="s">
        <v>311</v>
      </c>
      <c r="F286" s="380">
        <v>200</v>
      </c>
      <c r="G286" s="384">
        <f>G287</f>
        <v>0</v>
      </c>
      <c r="H286" s="60">
        <f>H287</f>
        <v>30</v>
      </c>
      <c r="I286" s="61">
        <f>I287+I293</f>
        <v>0</v>
      </c>
      <c r="J286" s="74"/>
      <c r="K286" s="74"/>
      <c r="L286" s="74"/>
      <c r="M286" s="74"/>
      <c r="N286" s="74"/>
    </row>
    <row r="287" spans="1:38" s="124" customFormat="1" ht="29.4" hidden="1" customHeight="1" x14ac:dyDescent="0.25">
      <c r="A287" s="411" t="s">
        <v>129</v>
      </c>
      <c r="B287" s="390">
        <v>650</v>
      </c>
      <c r="C287" s="391">
        <v>11</v>
      </c>
      <c r="D287" s="392" t="s">
        <v>109</v>
      </c>
      <c r="E287" s="390" t="s">
        <v>311</v>
      </c>
      <c r="F287" s="390">
        <v>240</v>
      </c>
      <c r="G287" s="394">
        <v>0</v>
      </c>
      <c r="H287" s="148">
        <v>30</v>
      </c>
      <c r="I287" s="149">
        <v>0</v>
      </c>
      <c r="J287" s="74"/>
      <c r="K287" s="74"/>
      <c r="L287" s="74"/>
      <c r="M287" s="74"/>
      <c r="N287" s="74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5"/>
      <c r="AA287" s="75"/>
      <c r="AB287" s="75"/>
      <c r="AC287" s="75"/>
      <c r="AD287" s="75"/>
      <c r="AE287" s="75"/>
      <c r="AF287" s="75"/>
      <c r="AG287" s="75"/>
      <c r="AH287" s="75"/>
      <c r="AI287" s="75"/>
      <c r="AJ287" s="75"/>
      <c r="AK287" s="75"/>
    </row>
    <row r="288" spans="1:38" s="75" customFormat="1" ht="33" hidden="1" customHeight="1" x14ac:dyDescent="0.25">
      <c r="A288" s="436" t="s">
        <v>312</v>
      </c>
      <c r="B288" s="380">
        <v>650</v>
      </c>
      <c r="C288" s="381">
        <v>11</v>
      </c>
      <c r="D288" s="382" t="s">
        <v>109</v>
      </c>
      <c r="E288" s="380" t="s">
        <v>313</v>
      </c>
      <c r="F288" s="380"/>
      <c r="G288" s="384">
        <f>G290</f>
        <v>0</v>
      </c>
      <c r="H288" s="150">
        <f>H289</f>
        <v>105</v>
      </c>
      <c r="I288" s="159">
        <v>0</v>
      </c>
      <c r="J288" s="74"/>
      <c r="K288" s="74"/>
      <c r="L288" s="74"/>
      <c r="M288" s="74"/>
      <c r="N288" s="74"/>
    </row>
    <row r="289" spans="1:38" s="75" customFormat="1" ht="30" hidden="1" customHeight="1" x14ac:dyDescent="0.25">
      <c r="A289" s="436" t="s">
        <v>128</v>
      </c>
      <c r="B289" s="380">
        <v>650</v>
      </c>
      <c r="C289" s="381">
        <v>11</v>
      </c>
      <c r="D289" s="382" t="s">
        <v>109</v>
      </c>
      <c r="E289" s="380" t="s">
        <v>313</v>
      </c>
      <c r="F289" s="380">
        <v>200</v>
      </c>
      <c r="G289" s="384">
        <f>G290</f>
        <v>0</v>
      </c>
      <c r="H289" s="161">
        <f>H290</f>
        <v>105</v>
      </c>
      <c r="I289" s="162">
        <f>I290+I296</f>
        <v>0</v>
      </c>
      <c r="J289" s="74"/>
      <c r="K289" s="74"/>
      <c r="L289" s="74"/>
      <c r="M289" s="74"/>
      <c r="N289" s="74"/>
    </row>
    <row r="290" spans="1:38" s="124" customFormat="1" ht="25.95" hidden="1" customHeight="1" thickBot="1" x14ac:dyDescent="0.3">
      <c r="A290" s="411" t="s">
        <v>129</v>
      </c>
      <c r="B290" s="390">
        <v>650</v>
      </c>
      <c r="C290" s="391">
        <v>11</v>
      </c>
      <c r="D290" s="392" t="s">
        <v>109</v>
      </c>
      <c r="E290" s="390" t="s">
        <v>313</v>
      </c>
      <c r="F290" s="390">
        <v>240</v>
      </c>
      <c r="G290" s="394">
        <v>0</v>
      </c>
      <c r="H290" s="163">
        <f>105</f>
        <v>105</v>
      </c>
      <c r="I290" s="164">
        <v>0</v>
      </c>
      <c r="J290" s="74"/>
      <c r="K290" s="74"/>
      <c r="L290" s="74"/>
      <c r="M290" s="74"/>
      <c r="N290" s="74"/>
      <c r="O290" s="75"/>
      <c r="P290" s="75"/>
      <c r="Q290" s="75"/>
      <c r="R290" s="75"/>
      <c r="S290" s="75"/>
      <c r="T290" s="75"/>
      <c r="U290" s="75"/>
      <c r="V290" s="75"/>
      <c r="W290" s="75"/>
      <c r="X290" s="75"/>
      <c r="Y290" s="75"/>
      <c r="Z290" s="75"/>
      <c r="AA290" s="75"/>
      <c r="AB290" s="75"/>
      <c r="AC290" s="75"/>
      <c r="AD290" s="75"/>
      <c r="AE290" s="75"/>
      <c r="AF290" s="75"/>
      <c r="AG290" s="75"/>
      <c r="AH290" s="75"/>
      <c r="AI290" s="75"/>
      <c r="AJ290" s="75"/>
      <c r="AK290" s="75"/>
    </row>
    <row r="291" spans="1:38" s="216" customFormat="1" ht="20.25" customHeight="1" x14ac:dyDescent="0.25">
      <c r="A291" s="379" t="s">
        <v>159</v>
      </c>
      <c r="B291" s="380">
        <v>650</v>
      </c>
      <c r="C291" s="381">
        <v>11</v>
      </c>
      <c r="D291" s="382" t="s">
        <v>109</v>
      </c>
      <c r="E291" s="380" t="s">
        <v>113</v>
      </c>
      <c r="F291" s="380"/>
      <c r="G291" s="384">
        <f>G292</f>
        <v>15909.3</v>
      </c>
      <c r="H291" s="71">
        <v>0</v>
      </c>
      <c r="I291" s="72">
        <v>0</v>
      </c>
      <c r="J291" s="215"/>
      <c r="K291" s="215"/>
      <c r="L291" s="215"/>
      <c r="M291" s="215"/>
      <c r="N291" s="215"/>
    </row>
    <row r="292" spans="1:38" s="216" customFormat="1" ht="17.25" customHeight="1" x14ac:dyDescent="0.25">
      <c r="A292" s="379" t="s">
        <v>314</v>
      </c>
      <c r="B292" s="380">
        <v>650</v>
      </c>
      <c r="C292" s="381">
        <v>11</v>
      </c>
      <c r="D292" s="382" t="s">
        <v>109</v>
      </c>
      <c r="E292" s="380" t="s">
        <v>315</v>
      </c>
      <c r="F292" s="380"/>
      <c r="G292" s="384">
        <f>G293+G298</f>
        <v>15909.3</v>
      </c>
      <c r="H292" s="71">
        <v>0</v>
      </c>
      <c r="I292" s="72">
        <v>0</v>
      </c>
      <c r="J292" s="215"/>
      <c r="K292" s="215"/>
      <c r="L292" s="215"/>
      <c r="M292" s="215"/>
      <c r="N292" s="215"/>
    </row>
    <row r="293" spans="1:38" s="217" customFormat="1" ht="31.2" x14ac:dyDescent="0.25">
      <c r="A293" s="379" t="s">
        <v>273</v>
      </c>
      <c r="B293" s="380">
        <v>650</v>
      </c>
      <c r="C293" s="381">
        <v>11</v>
      </c>
      <c r="D293" s="382" t="s">
        <v>109</v>
      </c>
      <c r="E293" s="380" t="s">
        <v>316</v>
      </c>
      <c r="F293" s="380"/>
      <c r="G293" s="384">
        <f>G294+G296</f>
        <v>15833.3</v>
      </c>
      <c r="H293" s="71">
        <f>H294</f>
        <v>0</v>
      </c>
      <c r="I293" s="72">
        <f>I294</f>
        <v>0</v>
      </c>
      <c r="J293" s="215"/>
      <c r="K293" s="215"/>
      <c r="L293" s="215"/>
      <c r="M293" s="215"/>
      <c r="N293" s="215"/>
      <c r="O293" s="216"/>
      <c r="P293" s="216"/>
      <c r="Q293" s="216"/>
      <c r="R293" s="216"/>
      <c r="S293" s="216"/>
      <c r="T293" s="216"/>
      <c r="U293" s="216"/>
      <c r="V293" s="216"/>
      <c r="W293" s="216"/>
      <c r="X293" s="216"/>
      <c r="Y293" s="216"/>
      <c r="Z293" s="216"/>
      <c r="AA293" s="216"/>
      <c r="AB293" s="216"/>
      <c r="AC293" s="216"/>
      <c r="AD293" s="216"/>
      <c r="AE293" s="216"/>
      <c r="AF293" s="216"/>
      <c r="AG293" s="216"/>
      <c r="AH293" s="216"/>
      <c r="AI293" s="216"/>
      <c r="AJ293" s="216"/>
      <c r="AK293" s="216"/>
    </row>
    <row r="294" spans="1:38" s="56" customFormat="1" ht="62.4" x14ac:dyDescent="0.25">
      <c r="A294" s="410" t="s">
        <v>118</v>
      </c>
      <c r="B294" s="380">
        <v>650</v>
      </c>
      <c r="C294" s="381">
        <v>11</v>
      </c>
      <c r="D294" s="382" t="s">
        <v>109</v>
      </c>
      <c r="E294" s="380" t="s">
        <v>316</v>
      </c>
      <c r="F294" s="380">
        <v>100</v>
      </c>
      <c r="G294" s="384">
        <f>G295</f>
        <v>13569.5</v>
      </c>
      <c r="H294" s="71">
        <f>H295</f>
        <v>0</v>
      </c>
      <c r="I294" s="72">
        <f>I295</f>
        <v>0</v>
      </c>
      <c r="J294" s="50"/>
      <c r="K294" s="50"/>
      <c r="L294" s="50"/>
      <c r="M294" s="50"/>
      <c r="N294" s="50"/>
      <c r="O294" s="55"/>
      <c r="P294" s="55"/>
      <c r="Q294" s="55"/>
      <c r="R294" s="55"/>
      <c r="S294" s="55"/>
      <c r="T294" s="55"/>
      <c r="U294" s="55"/>
      <c r="V294" s="55"/>
      <c r="W294" s="55"/>
      <c r="X294" s="55"/>
      <c r="Y294" s="55"/>
      <c r="Z294" s="55"/>
      <c r="AA294" s="55"/>
      <c r="AB294" s="55"/>
      <c r="AC294" s="55"/>
      <c r="AD294" s="55"/>
      <c r="AE294" s="55"/>
      <c r="AF294" s="55"/>
      <c r="AG294" s="55"/>
      <c r="AH294" s="55"/>
      <c r="AI294" s="55"/>
      <c r="AJ294" s="55"/>
      <c r="AK294" s="55"/>
    </row>
    <row r="295" spans="1:38" s="56" customFormat="1" x14ac:dyDescent="0.25">
      <c r="A295" s="411" t="s">
        <v>259</v>
      </c>
      <c r="B295" s="390">
        <v>650</v>
      </c>
      <c r="C295" s="391">
        <v>11</v>
      </c>
      <c r="D295" s="392" t="s">
        <v>109</v>
      </c>
      <c r="E295" s="390" t="s">
        <v>316</v>
      </c>
      <c r="F295" s="390">
        <v>110</v>
      </c>
      <c r="G295" s="394">
        <v>13569.5</v>
      </c>
      <c r="H295" s="78">
        <v>0</v>
      </c>
      <c r="I295" s="79">
        <v>0</v>
      </c>
      <c r="J295" s="50"/>
      <c r="K295" s="50"/>
      <c r="L295" s="50"/>
      <c r="M295" s="50"/>
      <c r="N295" s="50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  <c r="AB295" s="55"/>
      <c r="AC295" s="55"/>
      <c r="AD295" s="55"/>
      <c r="AE295" s="55"/>
      <c r="AF295" s="55"/>
      <c r="AG295" s="55"/>
      <c r="AH295" s="55"/>
      <c r="AI295" s="55"/>
      <c r="AJ295" s="55"/>
      <c r="AK295" s="55"/>
    </row>
    <row r="296" spans="1:38" s="56" customFormat="1" ht="31.2" x14ac:dyDescent="0.25">
      <c r="A296" s="410" t="s">
        <v>219</v>
      </c>
      <c r="B296" s="380">
        <v>650</v>
      </c>
      <c r="C296" s="381">
        <v>11</v>
      </c>
      <c r="D296" s="382" t="s">
        <v>109</v>
      </c>
      <c r="E296" s="380" t="s">
        <v>316</v>
      </c>
      <c r="F296" s="380">
        <v>200</v>
      </c>
      <c r="G296" s="384">
        <f>G297</f>
        <v>2263.8000000000002</v>
      </c>
      <c r="H296" s="150">
        <f>H297</f>
        <v>0</v>
      </c>
      <c r="I296" s="151">
        <f>I297</f>
        <v>0</v>
      </c>
      <c r="J296" s="50"/>
      <c r="K296" s="50"/>
      <c r="L296" s="50"/>
      <c r="M296" s="50"/>
      <c r="N296" s="50"/>
      <c r="O296" s="55"/>
      <c r="P296" s="55"/>
      <c r="Q296" s="55"/>
      <c r="R296" s="55"/>
      <c r="S296" s="55"/>
      <c r="T296" s="55"/>
      <c r="U296" s="55"/>
      <c r="V296" s="55"/>
      <c r="W296" s="55"/>
      <c r="X296" s="55"/>
      <c r="Y296" s="55"/>
      <c r="Z296" s="55"/>
      <c r="AA296" s="55"/>
      <c r="AB296" s="55"/>
      <c r="AC296" s="55"/>
      <c r="AD296" s="55"/>
      <c r="AE296" s="55"/>
      <c r="AF296" s="55"/>
      <c r="AG296" s="55"/>
      <c r="AH296" s="55"/>
      <c r="AI296" s="55"/>
      <c r="AJ296" s="55"/>
      <c r="AK296" s="55"/>
    </row>
    <row r="297" spans="1:38" s="56" customFormat="1" ht="31.2" x14ac:dyDescent="0.25">
      <c r="A297" s="411" t="s">
        <v>129</v>
      </c>
      <c r="B297" s="390">
        <v>650</v>
      </c>
      <c r="C297" s="391">
        <v>11</v>
      </c>
      <c r="D297" s="392" t="s">
        <v>109</v>
      </c>
      <c r="E297" s="390" t="s">
        <v>316</v>
      </c>
      <c r="F297" s="390">
        <v>240</v>
      </c>
      <c r="G297" s="394">
        <v>2263.8000000000002</v>
      </c>
      <c r="H297" s="201">
        <v>0</v>
      </c>
      <c r="I297" s="200">
        <v>0</v>
      </c>
      <c r="J297" s="50"/>
      <c r="K297" s="50"/>
      <c r="L297" s="50"/>
      <c r="M297" s="50"/>
      <c r="N297" s="50"/>
      <c r="O297" s="55"/>
      <c r="P297" s="55"/>
      <c r="Q297" s="55"/>
      <c r="R297" s="55"/>
      <c r="S297" s="55"/>
      <c r="T297" s="55"/>
      <c r="U297" s="55"/>
      <c r="V297" s="55"/>
      <c r="W297" s="55"/>
      <c r="X297" s="55"/>
      <c r="Y297" s="55"/>
      <c r="Z297" s="55"/>
      <c r="AA297" s="55"/>
      <c r="AB297" s="55"/>
      <c r="AC297" s="55"/>
      <c r="AD297" s="55"/>
      <c r="AE297" s="55"/>
      <c r="AF297" s="55"/>
      <c r="AG297" s="55"/>
      <c r="AH297" s="55"/>
      <c r="AI297" s="55"/>
      <c r="AJ297" s="55"/>
      <c r="AK297" s="55"/>
    </row>
    <row r="298" spans="1:38" s="56" customFormat="1" ht="29.4" customHeight="1" x14ac:dyDescent="0.25">
      <c r="A298" s="379" t="s">
        <v>317</v>
      </c>
      <c r="B298" s="380">
        <v>650</v>
      </c>
      <c r="C298" s="381">
        <v>11</v>
      </c>
      <c r="D298" s="382" t="s">
        <v>109</v>
      </c>
      <c r="E298" s="380" t="s">
        <v>318</v>
      </c>
      <c r="F298" s="380"/>
      <c r="G298" s="384">
        <f>G299</f>
        <v>76</v>
      </c>
      <c r="H298" s="150">
        <f>H299</f>
        <v>0</v>
      </c>
      <c r="I298" s="151">
        <f>I299</f>
        <v>0</v>
      </c>
      <c r="J298" s="50"/>
      <c r="K298" s="50"/>
      <c r="L298" s="50"/>
      <c r="M298" s="50"/>
      <c r="N298" s="50"/>
      <c r="O298" s="55"/>
      <c r="P298" s="55"/>
      <c r="Q298" s="55"/>
      <c r="R298" s="55"/>
      <c r="S298" s="55"/>
      <c r="T298" s="55"/>
      <c r="U298" s="55"/>
      <c r="V298" s="55"/>
      <c r="W298" s="55"/>
      <c r="X298" s="55"/>
      <c r="Y298" s="55"/>
      <c r="Z298" s="55"/>
      <c r="AA298" s="55"/>
      <c r="AB298" s="55"/>
      <c r="AC298" s="55"/>
      <c r="AD298" s="55"/>
      <c r="AE298" s="55"/>
      <c r="AF298" s="55"/>
      <c r="AG298" s="55"/>
      <c r="AH298" s="55"/>
      <c r="AI298" s="55"/>
      <c r="AJ298" s="55"/>
      <c r="AK298" s="55"/>
    </row>
    <row r="299" spans="1:38" s="128" customFormat="1" ht="31.2" x14ac:dyDescent="0.25">
      <c r="A299" s="410" t="s">
        <v>219</v>
      </c>
      <c r="B299" s="380">
        <v>650</v>
      </c>
      <c r="C299" s="381">
        <v>11</v>
      </c>
      <c r="D299" s="382" t="s">
        <v>109</v>
      </c>
      <c r="E299" s="380" t="s">
        <v>318</v>
      </c>
      <c r="F299" s="380">
        <v>200</v>
      </c>
      <c r="G299" s="384">
        <f>G300</f>
        <v>76</v>
      </c>
      <c r="H299" s="146">
        <v>0</v>
      </c>
      <c r="I299" s="147">
        <v>0</v>
      </c>
      <c r="J299" s="50"/>
      <c r="K299" s="50"/>
      <c r="L299" s="50"/>
      <c r="M299" s="50"/>
      <c r="N299" s="50"/>
      <c r="O299" s="55"/>
      <c r="P299" s="55"/>
      <c r="Q299" s="55"/>
      <c r="R299" s="55"/>
      <c r="S299" s="55"/>
      <c r="T299" s="55"/>
      <c r="U299" s="55"/>
      <c r="V299" s="55"/>
      <c r="W299" s="55"/>
      <c r="X299" s="55"/>
      <c r="Y299" s="55"/>
      <c r="Z299" s="55"/>
      <c r="AA299" s="55"/>
      <c r="AB299" s="55"/>
      <c r="AC299" s="55"/>
      <c r="AD299" s="55"/>
      <c r="AE299" s="55"/>
      <c r="AF299" s="55"/>
      <c r="AG299" s="55"/>
      <c r="AH299" s="55"/>
      <c r="AI299" s="55"/>
      <c r="AJ299" s="55"/>
      <c r="AK299" s="55"/>
    </row>
    <row r="300" spans="1:38" ht="30" customHeight="1" x14ac:dyDescent="0.25">
      <c r="A300" s="411" t="s">
        <v>129</v>
      </c>
      <c r="B300" s="390">
        <v>650</v>
      </c>
      <c r="C300" s="391">
        <v>11</v>
      </c>
      <c r="D300" s="392" t="s">
        <v>109</v>
      </c>
      <c r="E300" s="390" t="s">
        <v>318</v>
      </c>
      <c r="F300" s="390">
        <v>240</v>
      </c>
      <c r="G300" s="394">
        <v>76</v>
      </c>
      <c r="H300" s="218">
        <v>0</v>
      </c>
      <c r="I300" s="219">
        <v>0</v>
      </c>
      <c r="J300" s="50"/>
      <c r="K300" s="196">
        <f>G293+K224</f>
        <v>41886.899999999994</v>
      </c>
      <c r="L300" s="50"/>
      <c r="M300" s="50"/>
      <c r="N300" s="50"/>
      <c r="AL300" s="34"/>
    </row>
    <row r="301" spans="1:38" ht="23.25" customHeight="1" x14ac:dyDescent="0.35">
      <c r="A301" s="469" t="s">
        <v>319</v>
      </c>
      <c r="B301" s="470"/>
      <c r="C301" s="470"/>
      <c r="D301" s="470"/>
      <c r="E301" s="470"/>
      <c r="F301" s="470"/>
      <c r="G301" s="471">
        <f>G14+G68+G77+G113+G155+G205+G223+G280+G215+G267</f>
        <v>134547.46299999999</v>
      </c>
      <c r="H301" s="220" t="e">
        <f>H14+H68+H77+H113+H155+H223+H280</f>
        <v>#REF!</v>
      </c>
      <c r="I301" s="221">
        <f>I14+I68+I77+I113+I155+I223+I280</f>
        <v>1480.4459999999999</v>
      </c>
      <c r="J301" s="50"/>
      <c r="K301" s="50"/>
      <c r="L301" s="50"/>
      <c r="M301" s="50"/>
      <c r="N301" s="50"/>
      <c r="AL301" s="34"/>
    </row>
  </sheetData>
  <mergeCells count="12">
    <mergeCell ref="L15:M15"/>
    <mergeCell ref="A1:I1"/>
    <mergeCell ref="A2:I2"/>
    <mergeCell ref="A3:I3"/>
    <mergeCell ref="A4:G4"/>
    <mergeCell ref="A5:I5"/>
    <mergeCell ref="L14:M14"/>
    <mergeCell ref="A6:I6"/>
    <mergeCell ref="A7:I7"/>
    <mergeCell ref="A8:I8"/>
    <mergeCell ref="A9:G9"/>
    <mergeCell ref="A10:G10"/>
  </mergeCells>
  <printOptions horizontalCentered="1"/>
  <pageMargins left="0.19685039370078741" right="0" top="0" bottom="0" header="0" footer="0"/>
  <pageSetup paperSize="9" scale="94" firstPageNumber="0" fitToHeight="2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223"/>
  <sheetViews>
    <sheetView topLeftCell="A74" zoomScaleNormal="100" workbookViewId="0">
      <selection sqref="A1:I9"/>
    </sheetView>
  </sheetViews>
  <sheetFormatPr defaultColWidth="8" defaultRowHeight="15.6" x14ac:dyDescent="0.3"/>
  <cols>
    <col min="1" max="1" width="80.44140625" style="350" customWidth="1"/>
    <col min="2" max="2" width="4.44140625" style="688" hidden="1" customWidth="1"/>
    <col min="3" max="3" width="4.6640625" style="688" hidden="1" customWidth="1"/>
    <col min="4" max="4" width="4.88671875" style="688" hidden="1" customWidth="1"/>
    <col min="5" max="5" width="16.33203125" style="688" customWidth="1"/>
    <col min="6" max="6" width="5.5546875" style="688" customWidth="1"/>
    <col min="7" max="7" width="18.109375" style="689" customWidth="1"/>
    <col min="8" max="9" width="17.44140625" style="40" hidden="1" customWidth="1"/>
    <col min="10" max="24" width="8" style="33" customWidth="1"/>
    <col min="25" max="30" width="8" style="33"/>
    <col min="31" max="16384" width="8" style="34"/>
  </cols>
  <sheetData>
    <row r="1" spans="1:38" x14ac:dyDescent="0.25">
      <c r="A1" s="1064" t="s">
        <v>368</v>
      </c>
      <c r="B1" s="1064"/>
      <c r="C1" s="1064"/>
      <c r="D1" s="1064"/>
      <c r="E1" s="1064"/>
      <c r="F1" s="1064"/>
      <c r="G1" s="1064"/>
      <c r="H1" s="1064"/>
      <c r="I1" s="1064"/>
      <c r="AE1" s="33"/>
      <c r="AF1" s="33"/>
      <c r="AG1" s="33"/>
      <c r="AH1" s="33"/>
      <c r="AI1" s="33"/>
      <c r="AJ1" s="33"/>
      <c r="AK1" s="33"/>
      <c r="AL1" s="33"/>
    </row>
    <row r="2" spans="1:38" x14ac:dyDescent="0.25">
      <c r="A2" s="1065" t="s">
        <v>99</v>
      </c>
      <c r="B2" s="1065"/>
      <c r="C2" s="1065"/>
      <c r="D2" s="1065"/>
      <c r="E2" s="1065"/>
      <c r="F2" s="1065"/>
      <c r="G2" s="1065"/>
      <c r="H2" s="1065"/>
      <c r="I2" s="1065"/>
      <c r="AE2" s="33"/>
      <c r="AF2" s="33"/>
      <c r="AG2" s="33"/>
      <c r="AH2" s="33"/>
      <c r="AI2" s="33"/>
      <c r="AJ2" s="33"/>
      <c r="AK2" s="33"/>
      <c r="AL2" s="33"/>
    </row>
    <row r="3" spans="1:38" x14ac:dyDescent="0.25">
      <c r="A3" s="1064" t="s">
        <v>2</v>
      </c>
      <c r="B3" s="1064"/>
      <c r="C3" s="1064"/>
      <c r="D3" s="1064"/>
      <c r="E3" s="1064"/>
      <c r="F3" s="1064"/>
      <c r="G3" s="1064"/>
      <c r="H3" s="1064"/>
      <c r="I3" s="1064"/>
      <c r="AE3" s="33"/>
      <c r="AF3" s="33"/>
      <c r="AG3" s="33"/>
      <c r="AH3" s="33"/>
      <c r="AI3" s="33"/>
      <c r="AJ3" s="33"/>
      <c r="AK3" s="33"/>
      <c r="AL3" s="33"/>
    </row>
    <row r="4" spans="1:38" x14ac:dyDescent="0.25">
      <c r="A4" s="1070" t="s">
        <v>367</v>
      </c>
      <c r="B4" s="1070"/>
      <c r="C4" s="1070"/>
      <c r="D4" s="1070"/>
      <c r="E4" s="1070"/>
      <c r="F4" s="1070"/>
      <c r="G4" s="1070"/>
      <c r="H4" s="14"/>
      <c r="I4" s="14"/>
      <c r="AE4" s="33"/>
      <c r="AF4" s="33"/>
      <c r="AG4" s="33"/>
      <c r="AH4" s="33"/>
      <c r="AI4" s="33"/>
      <c r="AJ4" s="33"/>
      <c r="AK4" s="33"/>
      <c r="AL4" s="33"/>
    </row>
    <row r="5" spans="1:38" ht="18.75" customHeight="1" x14ac:dyDescent="0.3">
      <c r="A5" s="472"/>
      <c r="B5" s="354"/>
      <c r="C5" s="354"/>
      <c r="D5" s="354"/>
      <c r="E5" s="354"/>
      <c r="F5" s="354"/>
      <c r="G5" s="473"/>
      <c r="H5" s="350"/>
      <c r="I5" s="350"/>
    </row>
    <row r="6" spans="1:38" s="36" customFormat="1" ht="18" x14ac:dyDescent="0.35">
      <c r="A6" s="1067" t="s">
        <v>435</v>
      </c>
      <c r="B6" s="1067"/>
      <c r="C6" s="1067"/>
      <c r="D6" s="1067"/>
      <c r="E6" s="1067"/>
      <c r="F6" s="1067"/>
      <c r="G6" s="1067"/>
      <c r="H6" s="1067"/>
      <c r="I6" s="1067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</row>
    <row r="7" spans="1:38" s="36" customFormat="1" ht="18" x14ac:dyDescent="0.35">
      <c r="A7" s="1067" t="s">
        <v>320</v>
      </c>
      <c r="B7" s="1067"/>
      <c r="C7" s="1067"/>
      <c r="D7" s="1067"/>
      <c r="E7" s="1067"/>
      <c r="F7" s="1067"/>
      <c r="G7" s="1067"/>
      <c r="H7" s="1067"/>
      <c r="I7" s="1067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</row>
    <row r="8" spans="1:38" s="36" customFormat="1" ht="18" x14ac:dyDescent="0.35">
      <c r="A8" s="1067" t="s">
        <v>321</v>
      </c>
      <c r="B8" s="1067"/>
      <c r="C8" s="1067"/>
      <c r="D8" s="1067"/>
      <c r="E8" s="1067"/>
      <c r="F8" s="1067"/>
      <c r="G8" s="1067"/>
      <c r="H8" s="1067"/>
      <c r="I8" s="1067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</row>
    <row r="9" spans="1:38" s="225" customFormat="1" ht="18" x14ac:dyDescent="0.35">
      <c r="A9" s="1069" t="s">
        <v>433</v>
      </c>
      <c r="B9" s="1069"/>
      <c r="C9" s="1069"/>
      <c r="D9" s="1069"/>
      <c r="E9" s="1069"/>
      <c r="F9" s="1069"/>
      <c r="G9" s="1069"/>
      <c r="H9" s="352"/>
      <c r="I9" s="352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</row>
    <row r="10" spans="1:38" s="133" customFormat="1" ht="13.5" customHeight="1" thickBot="1" x14ac:dyDescent="0.35">
      <c r="A10" s="353"/>
      <c r="B10" s="354"/>
      <c r="C10" s="354"/>
      <c r="D10" s="354"/>
      <c r="E10" s="354"/>
      <c r="F10" s="354"/>
      <c r="G10" s="355"/>
      <c r="H10" s="40"/>
      <c r="I10" s="40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</row>
    <row r="11" spans="1:38" s="44" customFormat="1" ht="51" customHeight="1" thickBot="1" x14ac:dyDescent="0.3">
      <c r="A11" s="474" t="s">
        <v>100</v>
      </c>
      <c r="B11" s="475" t="s">
        <v>101</v>
      </c>
      <c r="C11" s="476" t="s">
        <v>102</v>
      </c>
      <c r="D11" s="477" t="s">
        <v>103</v>
      </c>
      <c r="E11" s="478" t="s">
        <v>104</v>
      </c>
      <c r="F11" s="479" t="s">
        <v>105</v>
      </c>
      <c r="G11" s="480" t="s">
        <v>434</v>
      </c>
      <c r="H11" s="226" t="s">
        <v>322</v>
      </c>
      <c r="I11" s="42" t="s">
        <v>323</v>
      </c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</row>
    <row r="12" spans="1:38" s="44" customFormat="1" ht="12.75" customHeight="1" thickBot="1" x14ac:dyDescent="0.3">
      <c r="A12" s="481">
        <v>1</v>
      </c>
      <c r="B12" s="482">
        <v>2</v>
      </c>
      <c r="C12" s="483">
        <v>2</v>
      </c>
      <c r="D12" s="484">
        <v>3</v>
      </c>
      <c r="E12" s="485">
        <v>2</v>
      </c>
      <c r="F12" s="486">
        <v>3</v>
      </c>
      <c r="G12" s="487">
        <v>4</v>
      </c>
      <c r="H12" s="227">
        <v>8</v>
      </c>
      <c r="I12" s="45">
        <v>9</v>
      </c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</row>
    <row r="13" spans="1:38" ht="16.2" hidden="1" thickBot="1" x14ac:dyDescent="0.3">
      <c r="A13" s="488" t="s">
        <v>108</v>
      </c>
      <c r="B13" s="489">
        <v>650</v>
      </c>
      <c r="C13" s="490" t="s">
        <v>109</v>
      </c>
      <c r="D13" s="491"/>
      <c r="E13" s="492"/>
      <c r="F13" s="493"/>
      <c r="G13" s="494" t="e">
        <f>#REF!+G209+#REF!+G14</f>
        <v>#REF!</v>
      </c>
      <c r="H13" s="228" t="e">
        <f>#REF!+H209+#REF!+H14</f>
        <v>#REF!</v>
      </c>
      <c r="I13" s="229" t="e">
        <f>#REF!+I209+#REF!+I14</f>
        <v>#REF!</v>
      </c>
      <c r="AE13" s="33"/>
      <c r="AF13" s="33"/>
      <c r="AG13" s="33"/>
      <c r="AH13" s="33"/>
      <c r="AI13" s="33"/>
      <c r="AJ13" s="33"/>
      <c r="AK13" s="33"/>
      <c r="AL13" s="33"/>
    </row>
    <row r="14" spans="1:38" s="56" customFormat="1" ht="31.8" hidden="1" thickBot="1" x14ac:dyDescent="0.3">
      <c r="A14" s="495" t="s">
        <v>111</v>
      </c>
      <c r="B14" s="496">
        <v>650</v>
      </c>
      <c r="C14" s="497">
        <v>1</v>
      </c>
      <c r="D14" s="498">
        <v>2</v>
      </c>
      <c r="E14" s="499"/>
      <c r="F14" s="500"/>
      <c r="G14" s="501" t="e">
        <f>#REF!+G144</f>
        <v>#REF!</v>
      </c>
      <c r="H14" s="230" t="e">
        <f>#REF!</f>
        <v>#REF!</v>
      </c>
      <c r="I14" s="231" t="e">
        <f>#REF!</f>
        <v>#REF!</v>
      </c>
      <c r="J14" s="232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</row>
    <row r="15" spans="1:38" s="56" customFormat="1" ht="16.2" thickBot="1" x14ac:dyDescent="0.3">
      <c r="A15" s="502" t="s">
        <v>324</v>
      </c>
      <c r="B15" s="503"/>
      <c r="C15" s="504"/>
      <c r="D15" s="505"/>
      <c r="E15" s="506"/>
      <c r="F15" s="507"/>
      <c r="G15" s="508">
        <f>G16+G22+G47+G65+G83+G97+G107+G114+G119+G58</f>
        <v>33798.004000000008</v>
      </c>
      <c r="H15" s="230"/>
      <c r="I15" s="231"/>
      <c r="J15" s="232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</row>
    <row r="16" spans="1:38" s="235" customFormat="1" ht="32.4" customHeight="1" thickBot="1" x14ac:dyDescent="0.3">
      <c r="A16" s="509" t="s">
        <v>325</v>
      </c>
      <c r="B16" s="510">
        <v>650</v>
      </c>
      <c r="C16" s="511">
        <v>4</v>
      </c>
      <c r="D16" s="512" t="s">
        <v>203</v>
      </c>
      <c r="E16" s="513" t="s">
        <v>252</v>
      </c>
      <c r="F16" s="514"/>
      <c r="G16" s="515">
        <f>G17</f>
        <v>0</v>
      </c>
      <c r="H16" s="233" t="e">
        <f>H38</f>
        <v>#REF!</v>
      </c>
      <c r="I16" s="234" t="e">
        <f>I38</f>
        <v>#REF!</v>
      </c>
    </row>
    <row r="17" spans="1:38" s="235" customFormat="1" ht="0.6" hidden="1" customHeight="1" x14ac:dyDescent="0.25">
      <c r="A17" s="516" t="s">
        <v>253</v>
      </c>
      <c r="B17" s="517">
        <v>650</v>
      </c>
      <c r="C17" s="518">
        <v>4</v>
      </c>
      <c r="D17" s="519" t="s">
        <v>203</v>
      </c>
      <c r="E17" s="520" t="s">
        <v>254</v>
      </c>
      <c r="F17" s="521"/>
      <c r="G17" s="522">
        <f>G18</f>
        <v>0</v>
      </c>
      <c r="H17" s="236" t="e">
        <f>H19</f>
        <v>#REF!</v>
      </c>
      <c r="I17" s="237" t="e">
        <f>I19</f>
        <v>#REF!</v>
      </c>
    </row>
    <row r="18" spans="1:38" s="235" customFormat="1" ht="33.6" hidden="1" customHeight="1" x14ac:dyDescent="0.25">
      <c r="A18" s="523" t="s">
        <v>255</v>
      </c>
      <c r="B18" s="517">
        <v>650</v>
      </c>
      <c r="C18" s="518">
        <v>4</v>
      </c>
      <c r="D18" s="519" t="s">
        <v>203</v>
      </c>
      <c r="E18" s="520" t="s">
        <v>256</v>
      </c>
      <c r="F18" s="524"/>
      <c r="G18" s="525">
        <f>G19</f>
        <v>0</v>
      </c>
      <c r="H18" s="236" t="e">
        <f>#REF!</f>
        <v>#REF!</v>
      </c>
      <c r="I18" s="237" t="e">
        <f>#REF!</f>
        <v>#REF!</v>
      </c>
    </row>
    <row r="19" spans="1:38" s="235" customFormat="1" ht="23.4" hidden="1" customHeight="1" x14ac:dyDescent="0.25">
      <c r="A19" s="526" t="s">
        <v>257</v>
      </c>
      <c r="B19" s="517">
        <v>650</v>
      </c>
      <c r="C19" s="518">
        <v>4</v>
      </c>
      <c r="D19" s="519" t="s">
        <v>203</v>
      </c>
      <c r="E19" s="520" t="s">
        <v>258</v>
      </c>
      <c r="F19" s="524"/>
      <c r="G19" s="525">
        <f>G20</f>
        <v>0</v>
      </c>
      <c r="H19" s="236" t="e">
        <f>#REF!</f>
        <v>#REF!</v>
      </c>
      <c r="I19" s="237" t="e">
        <f>#REF!</f>
        <v>#REF!</v>
      </c>
    </row>
    <row r="20" spans="1:38" s="235" customFormat="1" ht="49.95" hidden="1" customHeight="1" x14ac:dyDescent="0.3">
      <c r="A20" s="527" t="s">
        <v>118</v>
      </c>
      <c r="B20" s="517">
        <v>650</v>
      </c>
      <c r="C20" s="518">
        <v>4</v>
      </c>
      <c r="D20" s="519" t="s">
        <v>203</v>
      </c>
      <c r="E20" s="520" t="s">
        <v>258</v>
      </c>
      <c r="F20" s="528">
        <v>100</v>
      </c>
      <c r="G20" s="522">
        <f>G21</f>
        <v>0</v>
      </c>
      <c r="H20" s="236" t="e">
        <f>H21</f>
        <v>#REF!</v>
      </c>
      <c r="I20" s="237" t="e">
        <f>I21</f>
        <v>#REF!</v>
      </c>
    </row>
    <row r="21" spans="1:38" s="235" customFormat="1" ht="22.2" hidden="1" customHeight="1" x14ac:dyDescent="0.3">
      <c r="A21" s="529" t="s">
        <v>259</v>
      </c>
      <c r="B21" s="517">
        <v>650</v>
      </c>
      <c r="C21" s="518">
        <v>4</v>
      </c>
      <c r="D21" s="519" t="s">
        <v>203</v>
      </c>
      <c r="E21" s="520" t="s">
        <v>258</v>
      </c>
      <c r="F21" s="528">
        <v>110</v>
      </c>
      <c r="G21" s="530">
        <f>'[3]приложение №7 2019г.'!G207</f>
        <v>0</v>
      </c>
      <c r="H21" s="236" t="e">
        <f>H30</f>
        <v>#REF!</v>
      </c>
      <c r="I21" s="237" t="e">
        <f>I30</f>
        <v>#REF!</v>
      </c>
    </row>
    <row r="22" spans="1:38" s="241" customFormat="1" ht="33" customHeight="1" x14ac:dyDescent="0.25">
      <c r="A22" s="531" t="s">
        <v>263</v>
      </c>
      <c r="B22" s="532">
        <v>650</v>
      </c>
      <c r="C22" s="533">
        <v>8</v>
      </c>
      <c r="D22" s="534">
        <v>1</v>
      </c>
      <c r="E22" s="535" t="s">
        <v>264</v>
      </c>
      <c r="F22" s="536"/>
      <c r="G22" s="537">
        <f>G23+G38+G34</f>
        <v>15.3</v>
      </c>
      <c r="H22" s="238" t="e">
        <f>H23</f>
        <v>#REF!</v>
      </c>
      <c r="I22" s="239" t="e">
        <f>I23</f>
        <v>#REF!</v>
      </c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0"/>
      <c r="U22" s="240"/>
      <c r="V22" s="240"/>
      <c r="W22" s="240"/>
      <c r="X22" s="240"/>
      <c r="Y22" s="240"/>
      <c r="Z22" s="240"/>
      <c r="AA22" s="240"/>
      <c r="AB22" s="240"/>
      <c r="AC22" s="240"/>
      <c r="AD22" s="240"/>
      <c r="AE22" s="240"/>
      <c r="AF22" s="240"/>
      <c r="AG22" s="240"/>
      <c r="AH22" s="240"/>
      <c r="AI22" s="240"/>
      <c r="AJ22" s="240"/>
      <c r="AK22" s="240"/>
      <c r="AL22" s="240"/>
    </row>
    <row r="23" spans="1:38" s="241" customFormat="1" x14ac:dyDescent="0.25">
      <c r="A23" s="538" t="s">
        <v>265</v>
      </c>
      <c r="B23" s="539">
        <v>650</v>
      </c>
      <c r="C23" s="540">
        <v>8</v>
      </c>
      <c r="D23" s="541">
        <v>1</v>
      </c>
      <c r="E23" s="542" t="s">
        <v>266</v>
      </c>
      <c r="F23" s="543"/>
      <c r="G23" s="544">
        <f>G24+G31</f>
        <v>15.3</v>
      </c>
      <c r="H23" s="242" t="e">
        <f>H26</f>
        <v>#REF!</v>
      </c>
      <c r="I23" s="243" t="e">
        <f>I26</f>
        <v>#REF!</v>
      </c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</row>
    <row r="24" spans="1:38" s="241" customFormat="1" ht="23.25" customHeight="1" x14ac:dyDescent="0.25">
      <c r="A24" s="523" t="s">
        <v>267</v>
      </c>
      <c r="B24" s="539"/>
      <c r="C24" s="540">
        <v>8</v>
      </c>
      <c r="D24" s="541">
        <v>1</v>
      </c>
      <c r="E24" s="542" t="s">
        <v>268</v>
      </c>
      <c r="F24" s="543"/>
      <c r="G24" s="544">
        <f>G25+G28</f>
        <v>13</v>
      </c>
      <c r="H24" s="242"/>
      <c r="I24" s="243"/>
      <c r="J24" s="240"/>
      <c r="K24" s="240"/>
      <c r="L24" s="240"/>
      <c r="M24" s="240"/>
      <c r="N24" s="240"/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/>
      <c r="AC24" s="240"/>
      <c r="AD24" s="240"/>
      <c r="AE24" s="240"/>
      <c r="AF24" s="240"/>
      <c r="AG24" s="240"/>
      <c r="AH24" s="240"/>
      <c r="AI24" s="240"/>
      <c r="AJ24" s="240"/>
      <c r="AK24" s="240"/>
      <c r="AL24" s="240"/>
    </row>
    <row r="25" spans="1:38" s="241" customFormat="1" ht="32.4" customHeight="1" x14ac:dyDescent="0.25">
      <c r="A25" s="523" t="s">
        <v>444</v>
      </c>
      <c r="B25" s="539"/>
      <c r="C25" s="540">
        <v>8</v>
      </c>
      <c r="D25" s="541">
        <v>1</v>
      </c>
      <c r="E25" s="542" t="s">
        <v>442</v>
      </c>
      <c r="F25" s="543"/>
      <c r="G25" s="544">
        <f>G26</f>
        <v>13</v>
      </c>
      <c r="H25" s="242"/>
      <c r="I25" s="243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  <c r="AD25" s="240"/>
      <c r="AE25" s="240"/>
      <c r="AF25" s="240"/>
      <c r="AG25" s="240"/>
      <c r="AH25" s="240"/>
      <c r="AI25" s="240"/>
      <c r="AJ25" s="240"/>
      <c r="AK25" s="240"/>
      <c r="AL25" s="240"/>
    </row>
    <row r="26" spans="1:38" s="241" customFormat="1" ht="18.75" customHeight="1" x14ac:dyDescent="0.25">
      <c r="A26" s="410" t="s">
        <v>219</v>
      </c>
      <c r="B26" s="539">
        <v>650</v>
      </c>
      <c r="C26" s="540">
        <v>8</v>
      </c>
      <c r="D26" s="541">
        <v>1</v>
      </c>
      <c r="E26" s="545" t="s">
        <v>442</v>
      </c>
      <c r="F26" s="543">
        <v>200</v>
      </c>
      <c r="G26" s="544">
        <f>G27</f>
        <v>13</v>
      </c>
      <c r="H26" s="242" t="e">
        <f>H27</f>
        <v>#REF!</v>
      </c>
      <c r="I26" s="243" t="e">
        <f>I27</f>
        <v>#REF!</v>
      </c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0"/>
      <c r="AE26" s="240"/>
      <c r="AF26" s="240"/>
      <c r="AG26" s="240"/>
      <c r="AH26" s="240"/>
      <c r="AI26" s="240"/>
      <c r="AJ26" s="240"/>
      <c r="AK26" s="240"/>
      <c r="AL26" s="240"/>
    </row>
    <row r="27" spans="1:38" s="241" customFormat="1" ht="31.2" customHeight="1" x14ac:dyDescent="0.25">
      <c r="A27" s="546" t="s">
        <v>129</v>
      </c>
      <c r="B27" s="547">
        <v>650</v>
      </c>
      <c r="C27" s="548">
        <v>8</v>
      </c>
      <c r="D27" s="549">
        <v>1</v>
      </c>
      <c r="E27" s="550" t="s">
        <v>442</v>
      </c>
      <c r="F27" s="543">
        <v>240</v>
      </c>
      <c r="G27" s="544">
        <f>'приложение 3 (№7 2019г.)'!G230</f>
        <v>13</v>
      </c>
      <c r="H27" s="242" t="e">
        <f>#REF!</f>
        <v>#REF!</v>
      </c>
      <c r="I27" s="243" t="e">
        <f>#REF!</f>
        <v>#REF!</v>
      </c>
      <c r="J27" s="240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0"/>
      <c r="AD27" s="240"/>
      <c r="AE27" s="240"/>
      <c r="AF27" s="240"/>
      <c r="AG27" s="240"/>
      <c r="AH27" s="240"/>
      <c r="AI27" s="240"/>
      <c r="AJ27" s="240"/>
      <c r="AK27" s="240"/>
      <c r="AL27" s="240"/>
    </row>
    <row r="28" spans="1:38" s="241" customFormat="1" ht="1.5" hidden="1" customHeight="1" x14ac:dyDescent="0.25">
      <c r="A28" s="523" t="s">
        <v>326</v>
      </c>
      <c r="B28" s="539"/>
      <c r="C28" s="540">
        <v>8</v>
      </c>
      <c r="D28" s="541">
        <v>1</v>
      </c>
      <c r="E28" s="551" t="s">
        <v>270</v>
      </c>
      <c r="F28" s="524"/>
      <c r="G28" s="544">
        <f>G29</f>
        <v>0</v>
      </c>
      <c r="H28" s="242"/>
      <c r="I28" s="243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  <c r="Y28" s="240"/>
      <c r="Z28" s="240"/>
      <c r="AA28" s="240"/>
      <c r="AB28" s="240"/>
      <c r="AC28" s="240"/>
      <c r="AD28" s="240"/>
      <c r="AE28" s="240"/>
      <c r="AF28" s="240"/>
      <c r="AG28" s="240"/>
      <c r="AH28" s="240"/>
      <c r="AI28" s="240"/>
      <c r="AJ28" s="240"/>
      <c r="AK28" s="240"/>
      <c r="AL28" s="240"/>
    </row>
    <row r="29" spans="1:38" s="241" customFormat="1" ht="24" hidden="1" customHeight="1" x14ac:dyDescent="0.25">
      <c r="A29" s="552" t="s">
        <v>128</v>
      </c>
      <c r="B29" s="539">
        <v>650</v>
      </c>
      <c r="C29" s="540">
        <v>8</v>
      </c>
      <c r="D29" s="541">
        <v>1</v>
      </c>
      <c r="E29" s="551" t="s">
        <v>270</v>
      </c>
      <c r="F29" s="524">
        <v>200</v>
      </c>
      <c r="G29" s="544">
        <f>G30</f>
        <v>0</v>
      </c>
      <c r="H29" s="242" t="e">
        <f>H30</f>
        <v>#REF!</v>
      </c>
      <c r="I29" s="243" t="e">
        <f>I30</f>
        <v>#REF!</v>
      </c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0"/>
      <c r="AL29" s="240"/>
    </row>
    <row r="30" spans="1:38" s="241" customFormat="1" ht="11.4" hidden="1" customHeight="1" x14ac:dyDescent="0.25">
      <c r="A30" s="552" t="s">
        <v>129</v>
      </c>
      <c r="B30" s="547">
        <v>650</v>
      </c>
      <c r="C30" s="548">
        <v>8</v>
      </c>
      <c r="D30" s="549">
        <v>1</v>
      </c>
      <c r="E30" s="551" t="s">
        <v>270</v>
      </c>
      <c r="F30" s="524">
        <v>240</v>
      </c>
      <c r="G30" s="544">
        <v>0</v>
      </c>
      <c r="H30" s="242" t="e">
        <f>#REF!</f>
        <v>#REF!</v>
      </c>
      <c r="I30" s="243" t="e">
        <f>#REF!</f>
        <v>#REF!</v>
      </c>
      <c r="J30" s="240"/>
      <c r="K30" s="240"/>
      <c r="L30" s="240"/>
      <c r="M30" s="240"/>
      <c r="N30" s="240"/>
      <c r="O30" s="240"/>
      <c r="P30" s="240"/>
      <c r="Q30" s="240"/>
      <c r="R30" s="240"/>
      <c r="S30" s="240"/>
      <c r="T30" s="240"/>
      <c r="U30" s="240"/>
      <c r="V30" s="240"/>
      <c r="W30" s="240"/>
      <c r="X30" s="240"/>
      <c r="Y30" s="240"/>
      <c r="Z30" s="240"/>
      <c r="AA30" s="240"/>
      <c r="AB30" s="240"/>
      <c r="AC30" s="240"/>
      <c r="AD30" s="240"/>
      <c r="AE30" s="240"/>
      <c r="AF30" s="240"/>
      <c r="AG30" s="240"/>
      <c r="AH30" s="240"/>
      <c r="AI30" s="240"/>
      <c r="AJ30" s="240"/>
      <c r="AK30" s="240"/>
      <c r="AL30" s="240"/>
    </row>
    <row r="31" spans="1:38" s="241" customFormat="1" ht="29.4" customHeight="1" x14ac:dyDescent="0.25">
      <c r="A31" s="523" t="s">
        <v>269</v>
      </c>
      <c r="B31" s="539"/>
      <c r="C31" s="540">
        <v>8</v>
      </c>
      <c r="D31" s="541">
        <v>1</v>
      </c>
      <c r="E31" s="542" t="s">
        <v>443</v>
      </c>
      <c r="F31" s="543"/>
      <c r="G31" s="544">
        <f>G32</f>
        <v>2.2999999999999998</v>
      </c>
      <c r="H31" s="242"/>
      <c r="I31" s="243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0"/>
      <c r="U31" s="240"/>
      <c r="V31" s="240"/>
      <c r="W31" s="240"/>
      <c r="X31" s="240"/>
      <c r="Y31" s="240"/>
      <c r="Z31" s="240"/>
      <c r="AA31" s="240"/>
      <c r="AB31" s="240"/>
      <c r="AC31" s="240"/>
      <c r="AD31" s="240"/>
      <c r="AE31" s="240"/>
      <c r="AF31" s="240"/>
      <c r="AG31" s="240"/>
      <c r="AH31" s="240"/>
      <c r="AI31" s="240"/>
      <c r="AJ31" s="240"/>
      <c r="AK31" s="240"/>
      <c r="AL31" s="240"/>
    </row>
    <row r="32" spans="1:38" s="241" customFormat="1" ht="18.75" customHeight="1" x14ac:dyDescent="0.25">
      <c r="A32" s="410" t="s">
        <v>219</v>
      </c>
      <c r="B32" s="539">
        <v>650</v>
      </c>
      <c r="C32" s="540">
        <v>8</v>
      </c>
      <c r="D32" s="541">
        <v>1</v>
      </c>
      <c r="E32" s="542" t="s">
        <v>443</v>
      </c>
      <c r="F32" s="543">
        <v>200</v>
      </c>
      <c r="G32" s="544">
        <f>G33</f>
        <v>2.2999999999999998</v>
      </c>
      <c r="H32" s="242" t="e">
        <f>H33</f>
        <v>#REF!</v>
      </c>
      <c r="I32" s="243" t="e">
        <f>I33</f>
        <v>#REF!</v>
      </c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40"/>
      <c r="X32" s="240"/>
      <c r="Y32" s="240"/>
      <c r="Z32" s="240"/>
      <c r="AA32" s="240"/>
      <c r="AB32" s="240"/>
      <c r="AC32" s="240"/>
      <c r="AD32" s="240"/>
      <c r="AE32" s="240"/>
      <c r="AF32" s="240"/>
      <c r="AG32" s="240"/>
      <c r="AH32" s="240"/>
      <c r="AI32" s="240"/>
      <c r="AJ32" s="240"/>
      <c r="AK32" s="240"/>
      <c r="AL32" s="240"/>
    </row>
    <row r="33" spans="1:38" s="241" customFormat="1" ht="31.95" customHeight="1" x14ac:dyDescent="0.25">
      <c r="A33" s="546" t="s">
        <v>129</v>
      </c>
      <c r="B33" s="547">
        <v>650</v>
      </c>
      <c r="C33" s="548">
        <v>8</v>
      </c>
      <c r="D33" s="549">
        <v>1</v>
      </c>
      <c r="E33" s="542" t="s">
        <v>443</v>
      </c>
      <c r="F33" s="543">
        <v>240</v>
      </c>
      <c r="G33" s="544">
        <f>'приложение 3 (№7 2019г.)'!G233</f>
        <v>2.2999999999999998</v>
      </c>
      <c r="H33" s="242" t="e">
        <f>#REF!</f>
        <v>#REF!</v>
      </c>
      <c r="I33" s="243" t="e">
        <f>#REF!</f>
        <v>#REF!</v>
      </c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40"/>
      <c r="X33" s="240"/>
      <c r="Y33" s="240"/>
      <c r="Z33" s="240"/>
      <c r="AA33" s="240"/>
      <c r="AB33" s="240"/>
      <c r="AC33" s="240"/>
      <c r="AD33" s="240"/>
      <c r="AE33" s="240"/>
      <c r="AF33" s="240"/>
      <c r="AG33" s="240"/>
      <c r="AH33" s="240"/>
      <c r="AI33" s="240"/>
      <c r="AJ33" s="240"/>
      <c r="AK33" s="240"/>
      <c r="AL33" s="240"/>
    </row>
    <row r="34" spans="1:38" s="241" customFormat="1" ht="36.6" hidden="1" customHeight="1" x14ac:dyDescent="0.25">
      <c r="A34" s="523" t="s">
        <v>280</v>
      </c>
      <c r="B34" s="539"/>
      <c r="C34" s="540">
        <v>8</v>
      </c>
      <c r="D34" s="541">
        <v>1</v>
      </c>
      <c r="E34" s="542" t="s">
        <v>281</v>
      </c>
      <c r="F34" s="543"/>
      <c r="G34" s="544">
        <f>G35</f>
        <v>0</v>
      </c>
      <c r="H34" s="242"/>
      <c r="I34" s="243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0"/>
      <c r="U34" s="240"/>
      <c r="V34" s="240"/>
      <c r="W34" s="240"/>
      <c r="X34" s="240"/>
      <c r="Y34" s="240"/>
      <c r="Z34" s="240"/>
      <c r="AA34" s="240"/>
      <c r="AB34" s="240"/>
      <c r="AC34" s="240"/>
      <c r="AD34" s="240"/>
      <c r="AE34" s="240"/>
      <c r="AF34" s="240"/>
      <c r="AG34" s="240"/>
      <c r="AH34" s="240"/>
      <c r="AI34" s="240"/>
      <c r="AJ34" s="240"/>
      <c r="AK34" s="240"/>
      <c r="AL34" s="240"/>
    </row>
    <row r="35" spans="1:38" s="241" customFormat="1" ht="48.6" hidden="1" customHeight="1" x14ac:dyDescent="0.25">
      <c r="A35" s="523" t="s">
        <v>282</v>
      </c>
      <c r="B35" s="539"/>
      <c r="C35" s="540">
        <v>8</v>
      </c>
      <c r="D35" s="541">
        <v>1</v>
      </c>
      <c r="E35" s="542" t="s">
        <v>283</v>
      </c>
      <c r="F35" s="543"/>
      <c r="G35" s="544">
        <f>G36</f>
        <v>0</v>
      </c>
      <c r="H35" s="242"/>
      <c r="I35" s="243"/>
      <c r="J35" s="240"/>
      <c r="K35" s="240"/>
      <c r="L35" s="240"/>
      <c r="M35" s="240"/>
      <c r="N35" s="240"/>
      <c r="O35" s="240"/>
      <c r="P35" s="240"/>
      <c r="Q35" s="240"/>
      <c r="R35" s="240"/>
      <c r="S35" s="240"/>
      <c r="T35" s="240"/>
      <c r="U35" s="240"/>
      <c r="V35" s="240"/>
      <c r="W35" s="240"/>
      <c r="X35" s="240"/>
      <c r="Y35" s="240"/>
      <c r="Z35" s="240"/>
      <c r="AA35" s="240"/>
      <c r="AB35" s="240"/>
      <c r="AC35" s="240"/>
      <c r="AD35" s="240"/>
      <c r="AE35" s="240"/>
      <c r="AF35" s="240"/>
      <c r="AG35" s="240"/>
      <c r="AH35" s="240"/>
      <c r="AI35" s="240"/>
      <c r="AJ35" s="240"/>
      <c r="AK35" s="240"/>
      <c r="AL35" s="240"/>
    </row>
    <row r="36" spans="1:38" s="241" customFormat="1" ht="0.6" hidden="1" customHeight="1" x14ac:dyDescent="0.25">
      <c r="A36" s="553" t="s">
        <v>257</v>
      </c>
      <c r="B36" s="539">
        <v>650</v>
      </c>
      <c r="C36" s="540">
        <v>8</v>
      </c>
      <c r="D36" s="541">
        <v>1</v>
      </c>
      <c r="E36" s="545" t="s">
        <v>284</v>
      </c>
      <c r="F36" s="543">
        <v>200</v>
      </c>
      <c r="G36" s="544">
        <f>G37</f>
        <v>0</v>
      </c>
      <c r="H36" s="242" t="e">
        <f>H37</f>
        <v>#REF!</v>
      </c>
      <c r="I36" s="243" t="e">
        <f>I37</f>
        <v>#REF!</v>
      </c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0"/>
      <c r="U36" s="240"/>
      <c r="V36" s="240"/>
      <c r="W36" s="240"/>
      <c r="X36" s="240"/>
      <c r="Y36" s="240"/>
      <c r="Z36" s="240"/>
      <c r="AA36" s="240"/>
      <c r="AB36" s="240"/>
      <c r="AC36" s="240"/>
      <c r="AD36" s="240"/>
      <c r="AE36" s="240"/>
      <c r="AF36" s="240"/>
      <c r="AG36" s="240"/>
      <c r="AH36" s="240"/>
      <c r="AI36" s="240"/>
      <c r="AJ36" s="240"/>
      <c r="AK36" s="240"/>
      <c r="AL36" s="240"/>
    </row>
    <row r="37" spans="1:38" s="241" customFormat="1" ht="33" hidden="1" customHeight="1" x14ac:dyDescent="0.25">
      <c r="A37" s="546" t="s">
        <v>285</v>
      </c>
      <c r="B37" s="547">
        <v>650</v>
      </c>
      <c r="C37" s="548">
        <v>8</v>
      </c>
      <c r="D37" s="549">
        <v>1</v>
      </c>
      <c r="E37" s="550" t="s">
        <v>284</v>
      </c>
      <c r="F37" s="543">
        <v>240</v>
      </c>
      <c r="G37" s="544">
        <f>'[3]приложение №7 2019г.'!G237</f>
        <v>0</v>
      </c>
      <c r="H37" s="242" t="e">
        <f>#REF!</f>
        <v>#REF!</v>
      </c>
      <c r="I37" s="243" t="e">
        <f>#REF!</f>
        <v>#REF!</v>
      </c>
      <c r="J37" s="240"/>
      <c r="K37" s="240"/>
      <c r="L37" s="240"/>
      <c r="M37" s="240"/>
      <c r="N37" s="240"/>
      <c r="O37" s="240"/>
      <c r="P37" s="240"/>
      <c r="Q37" s="240"/>
      <c r="R37" s="240"/>
      <c r="S37" s="240"/>
      <c r="T37" s="240"/>
      <c r="U37" s="240"/>
      <c r="V37" s="240"/>
      <c r="W37" s="240"/>
      <c r="X37" s="240"/>
      <c r="Y37" s="240"/>
      <c r="Z37" s="240"/>
      <c r="AA37" s="240"/>
      <c r="AB37" s="240"/>
      <c r="AC37" s="240"/>
      <c r="AD37" s="240"/>
      <c r="AE37" s="240"/>
      <c r="AF37" s="240"/>
      <c r="AG37" s="240"/>
      <c r="AH37" s="240"/>
      <c r="AI37" s="240"/>
      <c r="AJ37" s="240"/>
      <c r="AK37" s="240"/>
      <c r="AL37" s="240"/>
    </row>
    <row r="38" spans="1:38" s="241" customFormat="1" ht="19.2" hidden="1" customHeight="1" x14ac:dyDescent="0.25">
      <c r="A38" s="538" t="s">
        <v>286</v>
      </c>
      <c r="B38" s="539">
        <v>650</v>
      </c>
      <c r="C38" s="540">
        <v>8</v>
      </c>
      <c r="D38" s="541">
        <v>1</v>
      </c>
      <c r="E38" s="554" t="s">
        <v>287</v>
      </c>
      <c r="F38" s="543"/>
      <c r="G38" s="544">
        <f>G43+G39</f>
        <v>0</v>
      </c>
      <c r="H38" s="242" t="e">
        <f>H45</f>
        <v>#REF!</v>
      </c>
      <c r="I38" s="243" t="e">
        <f>I45</f>
        <v>#REF!</v>
      </c>
      <c r="J38" s="240"/>
      <c r="K38" s="240"/>
      <c r="L38" s="240"/>
      <c r="M38" s="240"/>
      <c r="N38" s="240"/>
      <c r="O38" s="240"/>
      <c r="P38" s="240"/>
      <c r="Q38" s="240"/>
      <c r="R38" s="240"/>
      <c r="S38" s="240"/>
      <c r="T38" s="240"/>
      <c r="U38" s="240"/>
      <c r="V38" s="240"/>
      <c r="W38" s="240"/>
      <c r="X38" s="240"/>
      <c r="Y38" s="240"/>
      <c r="Z38" s="240"/>
      <c r="AA38" s="240"/>
      <c r="AB38" s="240"/>
      <c r="AC38" s="240"/>
      <c r="AD38" s="240"/>
      <c r="AE38" s="240"/>
      <c r="AF38" s="240"/>
      <c r="AG38" s="240"/>
      <c r="AH38" s="240"/>
      <c r="AI38" s="240"/>
      <c r="AJ38" s="240"/>
      <c r="AK38" s="240"/>
      <c r="AL38" s="240"/>
    </row>
    <row r="39" spans="1:38" s="241" customFormat="1" ht="18" hidden="1" customHeight="1" x14ac:dyDescent="0.25">
      <c r="A39" s="379" t="s">
        <v>288</v>
      </c>
      <c r="B39" s="539"/>
      <c r="C39" s="540">
        <v>8</v>
      </c>
      <c r="D39" s="541">
        <v>1</v>
      </c>
      <c r="E39" s="461" t="s">
        <v>289</v>
      </c>
      <c r="F39" s="543"/>
      <c r="G39" s="544">
        <f>G40</f>
        <v>0</v>
      </c>
      <c r="H39" s="242"/>
      <c r="I39" s="243"/>
      <c r="J39" s="240"/>
      <c r="K39" s="240"/>
      <c r="L39" s="240"/>
      <c r="M39" s="240"/>
      <c r="N39" s="240"/>
      <c r="O39" s="240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</row>
    <row r="40" spans="1:38" s="241" customFormat="1" ht="17.399999999999999" hidden="1" customHeight="1" x14ac:dyDescent="0.25">
      <c r="A40" s="379" t="s">
        <v>257</v>
      </c>
      <c r="B40" s="539"/>
      <c r="C40" s="540">
        <v>8</v>
      </c>
      <c r="D40" s="541">
        <v>1</v>
      </c>
      <c r="E40" s="461" t="s">
        <v>289</v>
      </c>
      <c r="F40" s="543"/>
      <c r="G40" s="544">
        <f>G41</f>
        <v>0</v>
      </c>
      <c r="H40" s="242"/>
      <c r="I40" s="243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40"/>
      <c r="V40" s="240"/>
      <c r="W40" s="240"/>
      <c r="X40" s="240"/>
      <c r="Y40" s="240"/>
      <c r="Z40" s="240"/>
      <c r="AA40" s="240"/>
      <c r="AB40" s="240"/>
      <c r="AC40" s="240"/>
      <c r="AD40" s="240"/>
      <c r="AE40" s="240"/>
      <c r="AF40" s="240"/>
      <c r="AG40" s="240"/>
      <c r="AH40" s="240"/>
      <c r="AI40" s="240"/>
      <c r="AJ40" s="240"/>
      <c r="AK40" s="240"/>
      <c r="AL40" s="240"/>
    </row>
    <row r="41" spans="1:38" s="241" customFormat="1" ht="26.4" hidden="1" customHeight="1" x14ac:dyDescent="0.25">
      <c r="A41" s="410" t="s">
        <v>285</v>
      </c>
      <c r="B41" s="539">
        <v>650</v>
      </c>
      <c r="C41" s="540">
        <v>8</v>
      </c>
      <c r="D41" s="541">
        <v>1</v>
      </c>
      <c r="E41" s="461" t="s">
        <v>290</v>
      </c>
      <c r="F41" s="543">
        <v>200</v>
      </c>
      <c r="G41" s="544">
        <f>G42</f>
        <v>0</v>
      </c>
      <c r="H41" s="242" t="e">
        <f>H42</f>
        <v>#REF!</v>
      </c>
      <c r="I41" s="243" t="e">
        <f>I42</f>
        <v>#REF!</v>
      </c>
      <c r="J41" s="240"/>
      <c r="K41" s="240"/>
      <c r="L41" s="240"/>
      <c r="M41" s="240"/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240"/>
      <c r="Y41" s="240"/>
      <c r="Z41" s="240"/>
      <c r="AA41" s="240"/>
      <c r="AB41" s="240"/>
      <c r="AC41" s="240"/>
      <c r="AD41" s="240"/>
      <c r="AE41" s="240"/>
      <c r="AF41" s="240"/>
      <c r="AG41" s="240"/>
      <c r="AH41" s="240"/>
      <c r="AI41" s="240"/>
      <c r="AJ41" s="240"/>
      <c r="AK41" s="240"/>
      <c r="AL41" s="240"/>
    </row>
    <row r="42" spans="1:38" s="241" customFormat="1" ht="37.950000000000003" hidden="1" customHeight="1" x14ac:dyDescent="0.25">
      <c r="A42" s="555" t="s">
        <v>129</v>
      </c>
      <c r="B42" s="547">
        <v>650</v>
      </c>
      <c r="C42" s="548">
        <v>8</v>
      </c>
      <c r="D42" s="549">
        <v>1</v>
      </c>
      <c r="E42" s="461" t="s">
        <v>290</v>
      </c>
      <c r="F42" s="524">
        <v>240</v>
      </c>
      <c r="G42" s="544">
        <f>'[3]приложение №7 2019г.'!G242</f>
        <v>0</v>
      </c>
      <c r="H42" s="242" t="e">
        <f>#REF!</f>
        <v>#REF!</v>
      </c>
      <c r="I42" s="243" t="e">
        <f>#REF!</f>
        <v>#REF!</v>
      </c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  <c r="Y42" s="240"/>
      <c r="Z42" s="240"/>
      <c r="AA42" s="240"/>
      <c r="AB42" s="240"/>
      <c r="AC42" s="240"/>
      <c r="AD42" s="240"/>
      <c r="AE42" s="240"/>
      <c r="AF42" s="240"/>
      <c r="AG42" s="240"/>
      <c r="AH42" s="240"/>
      <c r="AI42" s="240"/>
      <c r="AJ42" s="240"/>
      <c r="AK42" s="240"/>
      <c r="AL42" s="240"/>
    </row>
    <row r="43" spans="1:38" s="241" customFormat="1" ht="18" hidden="1" customHeight="1" x14ac:dyDescent="0.25">
      <c r="A43" s="523" t="s">
        <v>291</v>
      </c>
      <c r="B43" s="539"/>
      <c r="C43" s="540">
        <v>8</v>
      </c>
      <c r="D43" s="541">
        <v>1</v>
      </c>
      <c r="E43" s="556" t="s">
        <v>292</v>
      </c>
      <c r="F43" s="543"/>
      <c r="G43" s="544">
        <f>G44</f>
        <v>0</v>
      </c>
      <c r="H43" s="242"/>
      <c r="I43" s="243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40"/>
      <c r="Z43" s="240"/>
      <c r="AA43" s="240"/>
      <c r="AB43" s="240"/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</row>
    <row r="44" spans="1:38" s="241" customFormat="1" ht="17.399999999999999" hidden="1" customHeight="1" x14ac:dyDescent="0.25">
      <c r="A44" s="523" t="s">
        <v>257</v>
      </c>
      <c r="B44" s="539"/>
      <c r="C44" s="540">
        <v>8</v>
      </c>
      <c r="D44" s="541">
        <v>1</v>
      </c>
      <c r="E44" s="551" t="s">
        <v>293</v>
      </c>
      <c r="F44" s="543"/>
      <c r="G44" s="544">
        <f>G45</f>
        <v>0</v>
      </c>
      <c r="H44" s="242"/>
      <c r="I44" s="243"/>
      <c r="J44" s="240"/>
      <c r="K44" s="240"/>
      <c r="L44" s="240"/>
      <c r="M44" s="240"/>
      <c r="N44" s="240"/>
      <c r="O44" s="240"/>
      <c r="P44" s="240"/>
      <c r="Q44" s="240"/>
      <c r="R44" s="240"/>
      <c r="S44" s="240"/>
      <c r="T44" s="240"/>
      <c r="U44" s="240"/>
      <c r="V44" s="240"/>
      <c r="W44" s="240"/>
      <c r="X44" s="240"/>
      <c r="Y44" s="240"/>
      <c r="Z44" s="240"/>
      <c r="AA44" s="240"/>
      <c r="AB44" s="240"/>
      <c r="AC44" s="240"/>
      <c r="AD44" s="240"/>
      <c r="AE44" s="240"/>
      <c r="AF44" s="240"/>
      <c r="AG44" s="240"/>
      <c r="AH44" s="240"/>
      <c r="AI44" s="240"/>
      <c r="AJ44" s="240"/>
      <c r="AK44" s="240"/>
      <c r="AL44" s="240"/>
    </row>
    <row r="45" spans="1:38" s="241" customFormat="1" ht="24.6" hidden="1" customHeight="1" x14ac:dyDescent="0.25">
      <c r="A45" s="553" t="s">
        <v>294</v>
      </c>
      <c r="B45" s="539">
        <v>650</v>
      </c>
      <c r="C45" s="540">
        <v>8</v>
      </c>
      <c r="D45" s="541">
        <v>1</v>
      </c>
      <c r="E45" s="557" t="s">
        <v>293</v>
      </c>
      <c r="F45" s="543">
        <v>300</v>
      </c>
      <c r="G45" s="544">
        <f>G46</f>
        <v>0</v>
      </c>
      <c r="H45" s="242" t="e">
        <f>H46</f>
        <v>#REF!</v>
      </c>
      <c r="I45" s="243" t="e">
        <f>I46</f>
        <v>#REF!</v>
      </c>
      <c r="J45" s="240"/>
      <c r="K45" s="240"/>
      <c r="L45" s="240"/>
      <c r="M45" s="240"/>
      <c r="N45" s="240"/>
      <c r="O45" s="240"/>
      <c r="P45" s="240"/>
      <c r="Q45" s="240"/>
      <c r="R45" s="240"/>
      <c r="S45" s="240"/>
      <c r="T45" s="240"/>
      <c r="U45" s="240"/>
      <c r="V45" s="240"/>
      <c r="W45" s="240"/>
      <c r="X45" s="240"/>
      <c r="Y45" s="240"/>
      <c r="Z45" s="240"/>
      <c r="AA45" s="240"/>
      <c r="AB45" s="240"/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</row>
    <row r="46" spans="1:38" s="241" customFormat="1" ht="32.4" hidden="1" customHeight="1" x14ac:dyDescent="0.25">
      <c r="A46" s="552" t="s">
        <v>295</v>
      </c>
      <c r="B46" s="547">
        <v>650</v>
      </c>
      <c r="C46" s="548">
        <v>8</v>
      </c>
      <c r="D46" s="549">
        <v>1</v>
      </c>
      <c r="E46" s="551" t="s">
        <v>293</v>
      </c>
      <c r="F46" s="524">
        <v>350</v>
      </c>
      <c r="G46" s="544">
        <f>'[3]приложение №7 2019г.'!G246</f>
        <v>0</v>
      </c>
      <c r="H46" s="242" t="e">
        <f>#REF!</f>
        <v>#REF!</v>
      </c>
      <c r="I46" s="243" t="e">
        <f>#REF!</f>
        <v>#REF!</v>
      </c>
      <c r="J46" s="240"/>
      <c r="K46" s="240"/>
      <c r="L46" s="240"/>
      <c r="M46" s="240"/>
      <c r="N46" s="240"/>
      <c r="O46" s="240"/>
      <c r="P46" s="240"/>
      <c r="Q46" s="240"/>
      <c r="R46" s="240"/>
      <c r="S46" s="240"/>
      <c r="T46" s="240"/>
      <c r="U46" s="240"/>
      <c r="V46" s="240"/>
      <c r="W46" s="240"/>
      <c r="X46" s="240"/>
      <c r="Y46" s="240"/>
      <c r="Z46" s="240"/>
      <c r="AA46" s="240"/>
      <c r="AB46" s="240"/>
      <c r="AC46" s="240"/>
      <c r="AD46" s="240"/>
      <c r="AE46" s="240"/>
      <c r="AF46" s="240"/>
      <c r="AG46" s="240"/>
      <c r="AH46" s="240"/>
      <c r="AI46" s="240"/>
      <c r="AJ46" s="240"/>
      <c r="AK46" s="240"/>
      <c r="AL46" s="240"/>
    </row>
    <row r="47" spans="1:38" s="246" customFormat="1" ht="31.2" x14ac:dyDescent="0.3">
      <c r="A47" s="558" t="s">
        <v>423</v>
      </c>
      <c r="B47" s="510">
        <v>650</v>
      </c>
      <c r="C47" s="511" t="s">
        <v>158</v>
      </c>
      <c r="D47" s="512" t="s">
        <v>166</v>
      </c>
      <c r="E47" s="559" t="s">
        <v>242</v>
      </c>
      <c r="F47" s="514"/>
      <c r="G47" s="560">
        <f>G48</f>
        <v>15274.6</v>
      </c>
      <c r="H47" s="233" t="e">
        <f>H50</f>
        <v>#REF!</v>
      </c>
      <c r="I47" s="244" t="e">
        <f>I50</f>
        <v>#REF!</v>
      </c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</row>
    <row r="48" spans="1:38" s="246" customFormat="1" ht="40.200000000000003" customHeight="1" x14ac:dyDescent="0.3">
      <c r="A48" s="561" t="s">
        <v>243</v>
      </c>
      <c r="B48" s="517">
        <v>650</v>
      </c>
      <c r="C48" s="518" t="s">
        <v>158</v>
      </c>
      <c r="D48" s="519" t="s">
        <v>166</v>
      </c>
      <c r="E48" s="562" t="s">
        <v>420</v>
      </c>
      <c r="F48" s="563"/>
      <c r="G48" s="564">
        <f>G49+G52+G55</f>
        <v>15274.6</v>
      </c>
      <c r="H48" s="247" t="e">
        <f t="shared" ref="H48:I56" si="0">H49</f>
        <v>#REF!</v>
      </c>
      <c r="I48" s="248" t="e">
        <f t="shared" si="0"/>
        <v>#REF!</v>
      </c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  <c r="AF48" s="245"/>
      <c r="AG48" s="245"/>
      <c r="AH48" s="245"/>
      <c r="AI48" s="245"/>
      <c r="AJ48" s="245"/>
      <c r="AK48" s="245"/>
      <c r="AL48" s="245"/>
    </row>
    <row r="49" spans="1:38" s="246" customFormat="1" ht="47.4" customHeight="1" x14ac:dyDescent="0.3">
      <c r="A49" s="565" t="s">
        <v>421</v>
      </c>
      <c r="B49" s="517">
        <v>650</v>
      </c>
      <c r="C49" s="518" t="s">
        <v>158</v>
      </c>
      <c r="D49" s="519" t="s">
        <v>166</v>
      </c>
      <c r="E49" s="562" t="s">
        <v>422</v>
      </c>
      <c r="F49" s="528"/>
      <c r="G49" s="566">
        <f>G50</f>
        <v>2</v>
      </c>
      <c r="H49" s="238" t="e">
        <f t="shared" si="0"/>
        <v>#REF!</v>
      </c>
      <c r="I49" s="249" t="e">
        <f t="shared" si="0"/>
        <v>#REF!</v>
      </c>
      <c r="J49" s="245"/>
      <c r="K49" s="245"/>
      <c r="L49" s="245"/>
      <c r="M49" s="245"/>
      <c r="N49" s="245"/>
      <c r="O49" s="245"/>
      <c r="P49" s="245"/>
      <c r="Q49" s="245"/>
      <c r="R49" s="245"/>
      <c r="S49" s="245"/>
      <c r="T49" s="245"/>
      <c r="U49" s="245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  <c r="AF49" s="245"/>
      <c r="AG49" s="245"/>
      <c r="AH49" s="245"/>
      <c r="AI49" s="245"/>
      <c r="AJ49" s="245"/>
      <c r="AK49" s="245"/>
      <c r="AL49" s="245"/>
    </row>
    <row r="50" spans="1:38" s="246" customFormat="1" ht="46.8" x14ac:dyDescent="0.3">
      <c r="A50" s="527" t="s">
        <v>118</v>
      </c>
      <c r="B50" s="517">
        <v>650</v>
      </c>
      <c r="C50" s="518" t="s">
        <v>158</v>
      </c>
      <c r="D50" s="519" t="s">
        <v>166</v>
      </c>
      <c r="E50" s="562" t="s">
        <v>422</v>
      </c>
      <c r="F50" s="528">
        <v>100</v>
      </c>
      <c r="G50" s="567">
        <f>G51</f>
        <v>2</v>
      </c>
      <c r="H50" s="233" t="e">
        <f t="shared" si="0"/>
        <v>#REF!</v>
      </c>
      <c r="I50" s="250" t="e">
        <f t="shared" si="0"/>
        <v>#REF!</v>
      </c>
      <c r="J50" s="245"/>
      <c r="K50" s="245"/>
      <c r="L50" s="245"/>
      <c r="M50" s="245"/>
      <c r="N50" s="245"/>
      <c r="O50" s="245"/>
      <c r="P50" s="245"/>
      <c r="Q50" s="245"/>
      <c r="R50" s="245"/>
      <c r="S50" s="245"/>
      <c r="T50" s="245"/>
      <c r="U50" s="245"/>
      <c r="V50" s="245"/>
      <c r="W50" s="245"/>
      <c r="X50" s="245"/>
      <c r="Y50" s="245"/>
      <c r="Z50" s="245"/>
      <c r="AA50" s="245"/>
      <c r="AB50" s="245"/>
      <c r="AC50" s="245"/>
      <c r="AD50" s="245"/>
      <c r="AE50" s="245"/>
      <c r="AF50" s="245"/>
      <c r="AG50" s="245"/>
      <c r="AH50" s="245"/>
      <c r="AI50" s="245"/>
      <c r="AJ50" s="245"/>
      <c r="AK50" s="245"/>
      <c r="AL50" s="245"/>
    </row>
    <row r="51" spans="1:38" s="246" customFormat="1" ht="20.399999999999999" customHeight="1" x14ac:dyDescent="0.3">
      <c r="A51" s="529" t="s">
        <v>119</v>
      </c>
      <c r="B51" s="517">
        <v>650</v>
      </c>
      <c r="C51" s="518" t="s">
        <v>158</v>
      </c>
      <c r="D51" s="519" t="s">
        <v>166</v>
      </c>
      <c r="E51" s="562" t="s">
        <v>422</v>
      </c>
      <c r="F51" s="528">
        <v>120</v>
      </c>
      <c r="G51" s="567">
        <f>'приложение 3 (№7 2019г.)'!G211</f>
        <v>2</v>
      </c>
      <c r="H51" s="233" t="e">
        <f>#REF!</f>
        <v>#REF!</v>
      </c>
      <c r="I51" s="250" t="e">
        <f>#REF!</f>
        <v>#REF!</v>
      </c>
      <c r="J51" s="245"/>
      <c r="K51" s="245"/>
      <c r="L51" s="245"/>
      <c r="M51" s="245"/>
      <c r="N51" s="245"/>
      <c r="O51" s="245"/>
      <c r="P51" s="245"/>
      <c r="Q51" s="245"/>
      <c r="R51" s="245"/>
      <c r="S51" s="245"/>
      <c r="T51" s="245"/>
      <c r="U51" s="245"/>
      <c r="V51" s="245"/>
      <c r="W51" s="245"/>
      <c r="X51" s="245"/>
      <c r="Y51" s="245"/>
      <c r="Z51" s="245"/>
      <c r="AA51" s="245"/>
      <c r="AB51" s="245"/>
      <c r="AC51" s="245"/>
      <c r="AD51" s="245"/>
      <c r="AE51" s="245"/>
      <c r="AF51" s="245"/>
      <c r="AG51" s="245"/>
      <c r="AH51" s="245"/>
      <c r="AI51" s="245"/>
      <c r="AJ51" s="245"/>
      <c r="AK51" s="245"/>
      <c r="AL51" s="245"/>
    </row>
    <row r="52" spans="1:38" s="246" customFormat="1" ht="33.75" customHeight="1" x14ac:dyDescent="0.3">
      <c r="A52" s="436" t="s">
        <v>453</v>
      </c>
      <c r="B52" s="517">
        <v>650</v>
      </c>
      <c r="C52" s="518" t="s">
        <v>158</v>
      </c>
      <c r="D52" s="519" t="s">
        <v>166</v>
      </c>
      <c r="E52" s="380" t="s">
        <v>454</v>
      </c>
      <c r="F52" s="528"/>
      <c r="G52" s="566">
        <f>G53</f>
        <v>3090</v>
      </c>
      <c r="H52" s="238" t="e">
        <f t="shared" si="0"/>
        <v>#REF!</v>
      </c>
      <c r="I52" s="249" t="e">
        <f t="shared" si="0"/>
        <v>#REF!</v>
      </c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5"/>
      <c r="AH52" s="245"/>
      <c r="AI52" s="245"/>
      <c r="AJ52" s="245"/>
      <c r="AK52" s="245"/>
      <c r="AL52" s="245"/>
    </row>
    <row r="53" spans="1:38" s="246" customFormat="1" x14ac:dyDescent="0.3">
      <c r="A53" s="436" t="s">
        <v>219</v>
      </c>
      <c r="B53" s="517">
        <v>650</v>
      </c>
      <c r="C53" s="518" t="s">
        <v>158</v>
      </c>
      <c r="D53" s="519" t="s">
        <v>166</v>
      </c>
      <c r="E53" s="380" t="s">
        <v>454</v>
      </c>
      <c r="F53" s="528">
        <v>200</v>
      </c>
      <c r="G53" s="567">
        <f>G54</f>
        <v>3090</v>
      </c>
      <c r="H53" s="233" t="e">
        <f t="shared" si="0"/>
        <v>#REF!</v>
      </c>
      <c r="I53" s="250" t="e">
        <f t="shared" si="0"/>
        <v>#REF!</v>
      </c>
      <c r="J53" s="245"/>
      <c r="K53" s="245"/>
      <c r="L53" s="245"/>
      <c r="M53" s="245"/>
      <c r="N53" s="245"/>
      <c r="O53" s="245"/>
      <c r="P53" s="245"/>
      <c r="Q53" s="245"/>
      <c r="R53" s="245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  <c r="AF53" s="245"/>
      <c r="AG53" s="245"/>
      <c r="AH53" s="245"/>
      <c r="AI53" s="245"/>
      <c r="AJ53" s="245"/>
      <c r="AK53" s="245"/>
      <c r="AL53" s="245"/>
    </row>
    <row r="54" spans="1:38" s="246" customFormat="1" ht="42" customHeight="1" x14ac:dyDescent="0.3">
      <c r="A54" s="436" t="s">
        <v>129</v>
      </c>
      <c r="B54" s="517">
        <v>650</v>
      </c>
      <c r="C54" s="518" t="s">
        <v>158</v>
      </c>
      <c r="D54" s="519" t="s">
        <v>166</v>
      </c>
      <c r="E54" s="380" t="s">
        <v>454</v>
      </c>
      <c r="F54" s="528">
        <v>240</v>
      </c>
      <c r="G54" s="567">
        <v>3090</v>
      </c>
      <c r="H54" s="233" t="e">
        <f>#REF!</f>
        <v>#REF!</v>
      </c>
      <c r="I54" s="250" t="e">
        <f>#REF!</f>
        <v>#REF!</v>
      </c>
      <c r="J54" s="245"/>
      <c r="K54" s="245"/>
      <c r="L54" s="245"/>
      <c r="M54" s="245"/>
      <c r="N54" s="245"/>
      <c r="O54" s="245"/>
      <c r="P54" s="245"/>
      <c r="Q54" s="245"/>
      <c r="R54" s="245"/>
      <c r="S54" s="245"/>
      <c r="T54" s="245"/>
      <c r="U54" s="245"/>
      <c r="V54" s="245"/>
      <c r="W54" s="245"/>
      <c r="X54" s="245"/>
      <c r="Y54" s="245"/>
      <c r="Z54" s="245"/>
      <c r="AA54" s="245"/>
      <c r="AB54" s="245"/>
      <c r="AC54" s="245"/>
      <c r="AD54" s="245"/>
      <c r="AE54" s="245"/>
      <c r="AF54" s="245"/>
      <c r="AG54" s="245"/>
      <c r="AH54" s="245"/>
      <c r="AI54" s="245"/>
      <c r="AJ54" s="245"/>
      <c r="AK54" s="245"/>
      <c r="AL54" s="245"/>
    </row>
    <row r="55" spans="1:38" s="246" customFormat="1" ht="24" customHeight="1" x14ac:dyDescent="0.3">
      <c r="A55" s="565" t="s">
        <v>126</v>
      </c>
      <c r="B55" s="517">
        <v>650</v>
      </c>
      <c r="C55" s="518" t="s">
        <v>158</v>
      </c>
      <c r="D55" s="519" t="s">
        <v>166</v>
      </c>
      <c r="E55" s="562" t="s">
        <v>244</v>
      </c>
      <c r="F55" s="528"/>
      <c r="G55" s="566">
        <f>G56</f>
        <v>12182.6</v>
      </c>
      <c r="H55" s="238" t="e">
        <f t="shared" si="0"/>
        <v>#REF!</v>
      </c>
      <c r="I55" s="249" t="e">
        <f t="shared" si="0"/>
        <v>#REF!</v>
      </c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5"/>
      <c r="AH55" s="245"/>
      <c r="AI55" s="245"/>
      <c r="AJ55" s="245"/>
      <c r="AK55" s="245"/>
      <c r="AL55" s="245"/>
    </row>
    <row r="56" spans="1:38" s="246" customFormat="1" x14ac:dyDescent="0.3">
      <c r="A56" s="527" t="s">
        <v>219</v>
      </c>
      <c r="B56" s="517">
        <v>650</v>
      </c>
      <c r="C56" s="518" t="s">
        <v>158</v>
      </c>
      <c r="D56" s="519" t="s">
        <v>166</v>
      </c>
      <c r="E56" s="562" t="s">
        <v>244</v>
      </c>
      <c r="F56" s="528">
        <v>200</v>
      </c>
      <c r="G56" s="567">
        <f>G57</f>
        <v>12182.6</v>
      </c>
      <c r="H56" s="233" t="e">
        <f t="shared" si="0"/>
        <v>#REF!</v>
      </c>
      <c r="I56" s="250" t="e">
        <f t="shared" si="0"/>
        <v>#REF!</v>
      </c>
      <c r="J56" s="245"/>
      <c r="K56" s="245"/>
      <c r="L56" s="245"/>
      <c r="M56" s="245"/>
      <c r="N56" s="245"/>
      <c r="O56" s="245"/>
      <c r="P56" s="245"/>
      <c r="Q56" s="245"/>
      <c r="R56" s="245"/>
      <c r="S56" s="245"/>
      <c r="T56" s="245"/>
      <c r="U56" s="245"/>
      <c r="V56" s="245"/>
      <c r="W56" s="245"/>
      <c r="X56" s="245"/>
      <c r="Y56" s="245"/>
      <c r="Z56" s="245"/>
      <c r="AA56" s="245"/>
      <c r="AB56" s="245"/>
      <c r="AC56" s="245"/>
      <c r="AD56" s="245"/>
      <c r="AE56" s="245"/>
      <c r="AF56" s="245"/>
      <c r="AG56" s="245"/>
      <c r="AH56" s="245"/>
      <c r="AI56" s="245"/>
      <c r="AJ56" s="245"/>
      <c r="AK56" s="245"/>
      <c r="AL56" s="245"/>
    </row>
    <row r="57" spans="1:38" s="246" customFormat="1" ht="42" customHeight="1" x14ac:dyDescent="0.3">
      <c r="A57" s="529" t="s">
        <v>129</v>
      </c>
      <c r="B57" s="517">
        <v>650</v>
      </c>
      <c r="C57" s="518" t="s">
        <v>158</v>
      </c>
      <c r="D57" s="519" t="s">
        <v>166</v>
      </c>
      <c r="E57" s="562" t="s">
        <v>244</v>
      </c>
      <c r="F57" s="528">
        <v>240</v>
      </c>
      <c r="G57" s="567">
        <f>'приложение 3 (№7 2019г.)'!G214</f>
        <v>12182.6</v>
      </c>
      <c r="H57" s="233" t="e">
        <f>#REF!</f>
        <v>#REF!</v>
      </c>
      <c r="I57" s="250" t="e">
        <f>#REF!</f>
        <v>#REF!</v>
      </c>
      <c r="J57" s="245"/>
      <c r="K57" s="245"/>
      <c r="L57" s="245"/>
      <c r="M57" s="245"/>
      <c r="N57" s="245"/>
      <c r="O57" s="245"/>
      <c r="P57" s="245"/>
      <c r="Q57" s="245"/>
      <c r="R57" s="245"/>
      <c r="S57" s="245"/>
      <c r="T57" s="245"/>
      <c r="U57" s="245"/>
      <c r="V57" s="245"/>
      <c r="W57" s="245"/>
      <c r="X57" s="245"/>
      <c r="Y57" s="245"/>
      <c r="Z57" s="245"/>
      <c r="AA57" s="245"/>
      <c r="AB57" s="245"/>
      <c r="AC57" s="245"/>
      <c r="AD57" s="245"/>
      <c r="AE57" s="245"/>
      <c r="AF57" s="245"/>
      <c r="AG57" s="245"/>
      <c r="AH57" s="245"/>
      <c r="AI57" s="245"/>
      <c r="AJ57" s="245"/>
      <c r="AK57" s="245"/>
      <c r="AL57" s="245"/>
    </row>
    <row r="58" spans="1:38" s="246" customFormat="1" ht="31.2" x14ac:dyDescent="0.3">
      <c r="A58" s="558" t="s">
        <v>167</v>
      </c>
      <c r="B58" s="510">
        <v>650</v>
      </c>
      <c r="C58" s="511" t="s">
        <v>158</v>
      </c>
      <c r="D58" s="512" t="s">
        <v>166</v>
      </c>
      <c r="E58" s="559" t="s">
        <v>168</v>
      </c>
      <c r="F58" s="514"/>
      <c r="G58" s="560">
        <f>G59</f>
        <v>116.3</v>
      </c>
      <c r="H58" s="233" t="e">
        <f>H61</f>
        <v>#REF!</v>
      </c>
      <c r="I58" s="244" t="e">
        <f>I61</f>
        <v>#REF!</v>
      </c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5"/>
      <c r="AH58" s="245"/>
      <c r="AI58" s="245"/>
      <c r="AJ58" s="245"/>
      <c r="AK58" s="245"/>
      <c r="AL58" s="245"/>
    </row>
    <row r="59" spans="1:38" s="246" customFormat="1" ht="49.95" customHeight="1" x14ac:dyDescent="0.3">
      <c r="A59" s="561" t="s">
        <v>169</v>
      </c>
      <c r="B59" s="517">
        <v>650</v>
      </c>
      <c r="C59" s="518" t="s">
        <v>158</v>
      </c>
      <c r="D59" s="519" t="s">
        <v>166</v>
      </c>
      <c r="E59" s="562" t="s">
        <v>170</v>
      </c>
      <c r="F59" s="563"/>
      <c r="G59" s="564">
        <f>G60</f>
        <v>116.3</v>
      </c>
      <c r="H59" s="247" t="e">
        <f t="shared" ref="H59:I63" si="1">H60</f>
        <v>#REF!</v>
      </c>
      <c r="I59" s="248" t="e">
        <f t="shared" si="1"/>
        <v>#REF!</v>
      </c>
      <c r="J59" s="245"/>
      <c r="K59" s="245"/>
      <c r="L59" s="245"/>
      <c r="M59" s="245"/>
      <c r="N59" s="245"/>
      <c r="O59" s="245"/>
      <c r="P59" s="245"/>
      <c r="Q59" s="245"/>
      <c r="R59" s="245"/>
      <c r="S59" s="245"/>
      <c r="T59" s="245"/>
      <c r="U59" s="245"/>
      <c r="V59" s="245"/>
      <c r="W59" s="245"/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5"/>
      <c r="AK59" s="245"/>
      <c r="AL59" s="245"/>
    </row>
    <row r="60" spans="1:38" s="246" customFormat="1" ht="67.2" customHeight="1" x14ac:dyDescent="0.3">
      <c r="A60" s="565" t="s">
        <v>171</v>
      </c>
      <c r="B60" s="517">
        <v>650</v>
      </c>
      <c r="C60" s="518" t="s">
        <v>158</v>
      </c>
      <c r="D60" s="519" t="s">
        <v>166</v>
      </c>
      <c r="E60" s="562" t="s">
        <v>172</v>
      </c>
      <c r="F60" s="528"/>
      <c r="G60" s="566">
        <f>G61+G63</f>
        <v>116.3</v>
      </c>
      <c r="H60" s="238" t="e">
        <f t="shared" si="1"/>
        <v>#REF!</v>
      </c>
      <c r="I60" s="249" t="e">
        <f t="shared" si="1"/>
        <v>#REF!</v>
      </c>
      <c r="J60" s="245"/>
      <c r="K60" s="245"/>
      <c r="L60" s="245"/>
      <c r="M60" s="245"/>
      <c r="N60" s="245"/>
      <c r="O60" s="245"/>
      <c r="P60" s="245"/>
      <c r="Q60" s="245"/>
      <c r="R60" s="245"/>
      <c r="S60" s="245"/>
      <c r="T60" s="245"/>
      <c r="U60" s="245"/>
      <c r="V60" s="245"/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245"/>
      <c r="AI60" s="245"/>
      <c r="AJ60" s="245"/>
      <c r="AK60" s="245"/>
      <c r="AL60" s="245"/>
    </row>
    <row r="61" spans="1:38" s="246" customFormat="1" ht="46.8" x14ac:dyDescent="0.3">
      <c r="A61" s="527" t="s">
        <v>118</v>
      </c>
      <c r="B61" s="517">
        <v>650</v>
      </c>
      <c r="C61" s="518" t="s">
        <v>158</v>
      </c>
      <c r="D61" s="519" t="s">
        <v>166</v>
      </c>
      <c r="E61" s="562" t="s">
        <v>172</v>
      </c>
      <c r="F61" s="528">
        <v>100</v>
      </c>
      <c r="G61" s="567">
        <f>G62</f>
        <v>81.599999999999994</v>
      </c>
      <c r="H61" s="233" t="e">
        <f t="shared" si="1"/>
        <v>#REF!</v>
      </c>
      <c r="I61" s="250" t="e">
        <f t="shared" si="1"/>
        <v>#REF!</v>
      </c>
      <c r="J61" s="245"/>
      <c r="K61" s="245"/>
      <c r="L61" s="245"/>
      <c r="M61" s="245"/>
      <c r="N61" s="245"/>
      <c r="O61" s="245"/>
      <c r="P61" s="245"/>
      <c r="Q61" s="245"/>
      <c r="R61" s="245"/>
      <c r="S61" s="245"/>
      <c r="T61" s="245"/>
      <c r="U61" s="245"/>
      <c r="V61" s="245"/>
      <c r="W61" s="245"/>
      <c r="X61" s="245"/>
      <c r="Y61" s="245"/>
      <c r="Z61" s="245"/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</row>
    <row r="62" spans="1:38" s="246" customFormat="1" ht="20.399999999999999" customHeight="1" x14ac:dyDescent="0.3">
      <c r="A62" s="529" t="s">
        <v>119</v>
      </c>
      <c r="B62" s="517">
        <v>650</v>
      </c>
      <c r="C62" s="518" t="s">
        <v>158</v>
      </c>
      <c r="D62" s="519" t="s">
        <v>166</v>
      </c>
      <c r="E62" s="562" t="s">
        <v>172</v>
      </c>
      <c r="F62" s="528">
        <v>120</v>
      </c>
      <c r="G62" s="567">
        <f>'приложение 3 (№7 2019г.)'!G83</f>
        <v>81.599999999999994</v>
      </c>
      <c r="H62" s="233" t="e">
        <f>#REF!</f>
        <v>#REF!</v>
      </c>
      <c r="I62" s="250" t="e">
        <f>#REF!</f>
        <v>#REF!</v>
      </c>
      <c r="J62" s="245"/>
      <c r="K62" s="245"/>
      <c r="L62" s="245"/>
      <c r="M62" s="245"/>
      <c r="N62" s="245"/>
      <c r="O62" s="245"/>
      <c r="P62" s="245"/>
      <c r="Q62" s="245"/>
      <c r="R62" s="245"/>
      <c r="S62" s="245"/>
      <c r="T62" s="245"/>
      <c r="U62" s="245"/>
      <c r="V62" s="245"/>
      <c r="W62" s="245"/>
      <c r="X62" s="245"/>
      <c r="Y62" s="245"/>
      <c r="Z62" s="245"/>
      <c r="AA62" s="245"/>
      <c r="AB62" s="245"/>
      <c r="AC62" s="245"/>
      <c r="AD62" s="245"/>
      <c r="AE62" s="245"/>
      <c r="AF62" s="245"/>
      <c r="AG62" s="245"/>
      <c r="AH62" s="245"/>
      <c r="AI62" s="245"/>
      <c r="AJ62" s="245"/>
      <c r="AK62" s="245"/>
      <c r="AL62" s="245"/>
    </row>
    <row r="63" spans="1:38" s="246" customFormat="1" ht="28.95" customHeight="1" x14ac:dyDescent="0.3">
      <c r="A63" s="527" t="s">
        <v>128</v>
      </c>
      <c r="B63" s="517">
        <v>650</v>
      </c>
      <c r="C63" s="518" t="s">
        <v>158</v>
      </c>
      <c r="D63" s="519" t="s">
        <v>166</v>
      </c>
      <c r="E63" s="562" t="s">
        <v>172</v>
      </c>
      <c r="F63" s="528">
        <v>200</v>
      </c>
      <c r="G63" s="567">
        <f>G64</f>
        <v>34.700000000000003</v>
      </c>
      <c r="H63" s="233" t="e">
        <f t="shared" si="1"/>
        <v>#REF!</v>
      </c>
      <c r="I63" s="250" t="e">
        <f t="shared" si="1"/>
        <v>#REF!</v>
      </c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245"/>
      <c r="U63" s="245"/>
      <c r="V63" s="245"/>
      <c r="W63" s="245"/>
      <c r="X63" s="245"/>
      <c r="Y63" s="245"/>
      <c r="Z63" s="245"/>
      <c r="AA63" s="245"/>
      <c r="AB63" s="245"/>
      <c r="AC63" s="245"/>
      <c r="AD63" s="245"/>
      <c r="AE63" s="245"/>
      <c r="AF63" s="245"/>
      <c r="AG63" s="245"/>
      <c r="AH63" s="245"/>
      <c r="AI63" s="245"/>
      <c r="AJ63" s="245"/>
      <c r="AK63" s="245"/>
      <c r="AL63" s="245"/>
    </row>
    <row r="64" spans="1:38" s="246" customFormat="1" ht="37.200000000000003" customHeight="1" x14ac:dyDescent="0.3">
      <c r="A64" s="529" t="s">
        <v>129</v>
      </c>
      <c r="B64" s="517">
        <v>650</v>
      </c>
      <c r="C64" s="518" t="s">
        <v>158</v>
      </c>
      <c r="D64" s="519" t="s">
        <v>166</v>
      </c>
      <c r="E64" s="562" t="s">
        <v>172</v>
      </c>
      <c r="F64" s="528">
        <v>240</v>
      </c>
      <c r="G64" s="567">
        <f>'приложение 3 (№7 2019г.)'!G85</f>
        <v>34.700000000000003</v>
      </c>
      <c r="H64" s="233" t="e">
        <f>#REF!</f>
        <v>#REF!</v>
      </c>
      <c r="I64" s="250" t="e">
        <f>#REF!</f>
        <v>#REF!</v>
      </c>
      <c r="J64" s="245"/>
      <c r="K64" s="245"/>
      <c r="L64" s="245"/>
      <c r="M64" s="245"/>
      <c r="N64" s="245"/>
      <c r="O64" s="245"/>
      <c r="P64" s="245"/>
      <c r="Q64" s="245"/>
      <c r="R64" s="245"/>
      <c r="S64" s="245"/>
      <c r="T64" s="245"/>
      <c r="U64" s="245"/>
      <c r="V64" s="245"/>
      <c r="W64" s="245"/>
      <c r="X64" s="245"/>
      <c r="Y64" s="245"/>
      <c r="Z64" s="245"/>
      <c r="AA64" s="245"/>
      <c r="AB64" s="245"/>
      <c r="AC64" s="245"/>
      <c r="AD64" s="245"/>
      <c r="AE64" s="245"/>
      <c r="AF64" s="245"/>
      <c r="AG64" s="245"/>
      <c r="AH64" s="245"/>
      <c r="AI64" s="245"/>
      <c r="AJ64" s="245"/>
      <c r="AK64" s="245"/>
      <c r="AL64" s="245"/>
    </row>
    <row r="65" spans="1:37" s="235" customFormat="1" ht="41.4" customHeight="1" x14ac:dyDescent="0.25">
      <c r="A65" s="568" t="str">
        <f>'приложение 3 (№7 2019г.)'!A164</f>
        <v>Муниципальная программа «Жилищно – коммунальный комплекс и городская среда в муниципальном образовании Октябрьский район»</v>
      </c>
      <c r="B65" s="510">
        <v>650</v>
      </c>
      <c r="C65" s="511">
        <v>4</v>
      </c>
      <c r="D65" s="512" t="s">
        <v>203</v>
      </c>
      <c r="E65" s="513" t="s">
        <v>235</v>
      </c>
      <c r="F65" s="514"/>
      <c r="G65" s="560">
        <f>G66+G74</f>
        <v>14283.258000000002</v>
      </c>
      <c r="H65" s="233" t="e">
        <f>#REF!</f>
        <v>#REF!</v>
      </c>
      <c r="I65" s="234" t="e">
        <f>#REF!</f>
        <v>#REF!</v>
      </c>
    </row>
    <row r="66" spans="1:37" s="235" customFormat="1" ht="43.2" customHeight="1" x14ac:dyDescent="0.25">
      <c r="A66" s="436" t="s">
        <v>398</v>
      </c>
      <c r="B66" s="517">
        <v>650</v>
      </c>
      <c r="C66" s="518">
        <v>4</v>
      </c>
      <c r="D66" s="519" t="s">
        <v>203</v>
      </c>
      <c r="E66" s="520" t="s">
        <v>236</v>
      </c>
      <c r="F66" s="569"/>
      <c r="G66" s="530">
        <f>G67</f>
        <v>11365.558000000001</v>
      </c>
      <c r="H66" s="236" t="e">
        <f>H67</f>
        <v>#REF!</v>
      </c>
      <c r="I66" s="237" t="e">
        <f>I67</f>
        <v>#REF!</v>
      </c>
    </row>
    <row r="67" spans="1:37" s="235" customFormat="1" ht="34.200000000000003" customHeight="1" x14ac:dyDescent="0.25">
      <c r="A67" s="436" t="s">
        <v>237</v>
      </c>
      <c r="B67" s="517">
        <v>650</v>
      </c>
      <c r="C67" s="518">
        <v>4</v>
      </c>
      <c r="D67" s="519" t="s">
        <v>203</v>
      </c>
      <c r="E67" s="570" t="s">
        <v>238</v>
      </c>
      <c r="F67" s="528"/>
      <c r="G67" s="525">
        <f>G68+G71</f>
        <v>11365.558000000001</v>
      </c>
      <c r="H67" s="236" t="e">
        <f>#REF!</f>
        <v>#REF!</v>
      </c>
      <c r="I67" s="237" t="e">
        <f>#REF!</f>
        <v>#REF!</v>
      </c>
    </row>
    <row r="68" spans="1:37" s="235" customFormat="1" ht="23.4" customHeight="1" x14ac:dyDescent="0.25">
      <c r="A68" s="546" t="s">
        <v>399</v>
      </c>
      <c r="B68" s="571">
        <v>650</v>
      </c>
      <c r="C68" s="572">
        <v>4</v>
      </c>
      <c r="D68" s="573" t="s">
        <v>203</v>
      </c>
      <c r="E68" s="574" t="s">
        <v>400</v>
      </c>
      <c r="F68" s="575"/>
      <c r="G68" s="576">
        <f t="shared" ref="G68:I69" si="2">G69</f>
        <v>10229</v>
      </c>
      <c r="H68" s="236" t="e">
        <f t="shared" si="2"/>
        <v>#REF!</v>
      </c>
      <c r="I68" s="237" t="e">
        <f t="shared" si="2"/>
        <v>#REF!</v>
      </c>
    </row>
    <row r="69" spans="1:37" s="235" customFormat="1" ht="28.2" customHeight="1" x14ac:dyDescent="0.25">
      <c r="A69" s="577" t="s">
        <v>128</v>
      </c>
      <c r="B69" s="571">
        <v>650</v>
      </c>
      <c r="C69" s="572">
        <v>4</v>
      </c>
      <c r="D69" s="573" t="s">
        <v>203</v>
      </c>
      <c r="E69" s="574" t="s">
        <v>400</v>
      </c>
      <c r="F69" s="575">
        <v>200</v>
      </c>
      <c r="G69" s="576">
        <f t="shared" si="2"/>
        <v>10229</v>
      </c>
      <c r="H69" s="236" t="e">
        <f t="shared" si="2"/>
        <v>#REF!</v>
      </c>
      <c r="I69" s="237" t="e">
        <f t="shared" si="2"/>
        <v>#REF!</v>
      </c>
    </row>
    <row r="70" spans="1:37" s="235" customFormat="1" ht="34.200000000000003" customHeight="1" x14ac:dyDescent="0.25">
      <c r="A70" s="546" t="s">
        <v>129</v>
      </c>
      <c r="B70" s="571">
        <v>650</v>
      </c>
      <c r="C70" s="572">
        <v>4</v>
      </c>
      <c r="D70" s="573" t="s">
        <v>203</v>
      </c>
      <c r="E70" s="574" t="s">
        <v>400</v>
      </c>
      <c r="F70" s="575">
        <v>240</v>
      </c>
      <c r="G70" s="576">
        <f>'приложение 3 (№7 2019г.)'!G169</f>
        <v>10229</v>
      </c>
      <c r="H70" s="236" t="e">
        <f>#REF!</f>
        <v>#REF!</v>
      </c>
      <c r="I70" s="237" t="e">
        <f>#REF!</f>
        <v>#REF!</v>
      </c>
    </row>
    <row r="71" spans="1:37" s="235" customFormat="1" ht="32.4" customHeight="1" x14ac:dyDescent="0.25">
      <c r="A71" s="546" t="s">
        <v>399</v>
      </c>
      <c r="B71" s="571">
        <v>650</v>
      </c>
      <c r="C71" s="572">
        <v>4</v>
      </c>
      <c r="D71" s="573" t="s">
        <v>203</v>
      </c>
      <c r="E71" s="574" t="s">
        <v>401</v>
      </c>
      <c r="F71" s="575"/>
      <c r="G71" s="576">
        <f t="shared" ref="G71:I72" si="3">G72</f>
        <v>1136.558</v>
      </c>
      <c r="H71" s="236" t="e">
        <f t="shared" si="3"/>
        <v>#REF!</v>
      </c>
      <c r="I71" s="237" t="e">
        <f t="shared" si="3"/>
        <v>#REF!</v>
      </c>
    </row>
    <row r="72" spans="1:37" s="235" customFormat="1" ht="24.6" customHeight="1" x14ac:dyDescent="0.25">
      <c r="A72" s="577" t="s">
        <v>128</v>
      </c>
      <c r="B72" s="571">
        <v>650</v>
      </c>
      <c r="C72" s="572">
        <v>4</v>
      </c>
      <c r="D72" s="573" t="s">
        <v>203</v>
      </c>
      <c r="E72" s="574" t="s">
        <v>401</v>
      </c>
      <c r="F72" s="575">
        <v>200</v>
      </c>
      <c r="G72" s="576">
        <f t="shared" si="3"/>
        <v>1136.558</v>
      </c>
      <c r="H72" s="236" t="e">
        <f t="shared" si="3"/>
        <v>#REF!</v>
      </c>
      <c r="I72" s="237" t="e">
        <f t="shared" si="3"/>
        <v>#REF!</v>
      </c>
    </row>
    <row r="73" spans="1:37" s="235" customFormat="1" ht="28.2" customHeight="1" x14ac:dyDescent="0.25">
      <c r="A73" s="546" t="s">
        <v>129</v>
      </c>
      <c r="B73" s="571">
        <v>650</v>
      </c>
      <c r="C73" s="572">
        <v>4</v>
      </c>
      <c r="D73" s="573" t="s">
        <v>203</v>
      </c>
      <c r="E73" s="574" t="s">
        <v>401</v>
      </c>
      <c r="F73" s="575">
        <v>240</v>
      </c>
      <c r="G73" s="576">
        <f>'приложение 3 (№7 2019г.)'!G172</f>
        <v>1136.558</v>
      </c>
      <c r="H73" s="236" t="e">
        <f>#REF!</f>
        <v>#REF!</v>
      </c>
      <c r="I73" s="237" t="e">
        <f>#REF!</f>
        <v>#REF!</v>
      </c>
    </row>
    <row r="74" spans="1:37" s="190" customFormat="1" ht="33" customHeight="1" x14ac:dyDescent="0.25">
      <c r="A74" s="523" t="s">
        <v>407</v>
      </c>
      <c r="B74" s="578">
        <v>650</v>
      </c>
      <c r="C74" s="381">
        <v>5</v>
      </c>
      <c r="D74" s="579">
        <v>3</v>
      </c>
      <c r="E74" s="551" t="s">
        <v>404</v>
      </c>
      <c r="F74" s="528"/>
      <c r="G74" s="525">
        <f>G75+G79</f>
        <v>2917.7</v>
      </c>
      <c r="H74" s="252">
        <f>H75</f>
        <v>0</v>
      </c>
      <c r="I74" s="253">
        <f>I75</f>
        <v>0</v>
      </c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</row>
    <row r="75" spans="1:37" s="190" customFormat="1" ht="31.95" customHeight="1" x14ac:dyDescent="0.25">
      <c r="A75" s="523" t="s">
        <v>408</v>
      </c>
      <c r="B75" s="578">
        <v>650</v>
      </c>
      <c r="C75" s="381">
        <v>5</v>
      </c>
      <c r="D75" s="579">
        <v>3</v>
      </c>
      <c r="E75" s="551" t="s">
        <v>405</v>
      </c>
      <c r="F75" s="528"/>
      <c r="G75" s="525">
        <f>G76</f>
        <v>2564.1</v>
      </c>
      <c r="H75" s="254">
        <v>0</v>
      </c>
      <c r="I75" s="255">
        <v>0</v>
      </c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</row>
    <row r="76" spans="1:37" s="189" customFormat="1" ht="42.6" customHeight="1" x14ac:dyDescent="0.25">
      <c r="A76" s="552" t="s">
        <v>410</v>
      </c>
      <c r="B76" s="578">
        <v>650</v>
      </c>
      <c r="C76" s="381">
        <v>5</v>
      </c>
      <c r="D76" s="579">
        <v>3</v>
      </c>
      <c r="E76" s="551" t="s">
        <v>406</v>
      </c>
      <c r="F76" s="528"/>
      <c r="G76" s="525">
        <f>G77</f>
        <v>2564.1</v>
      </c>
      <c r="H76" s="256">
        <f>H77</f>
        <v>0</v>
      </c>
      <c r="I76" s="257">
        <f>I77</f>
        <v>0</v>
      </c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</row>
    <row r="77" spans="1:37" s="189" customFormat="1" ht="42.6" customHeight="1" thickBot="1" x14ac:dyDescent="0.3">
      <c r="A77" s="552" t="s">
        <v>219</v>
      </c>
      <c r="B77" s="578">
        <v>650</v>
      </c>
      <c r="C77" s="381">
        <v>5</v>
      </c>
      <c r="D77" s="579">
        <v>3</v>
      </c>
      <c r="E77" s="551" t="s">
        <v>406</v>
      </c>
      <c r="F77" s="528">
        <v>200</v>
      </c>
      <c r="G77" s="525">
        <f>G78</f>
        <v>2564.1</v>
      </c>
      <c r="H77" s="256">
        <f>H78</f>
        <v>0</v>
      </c>
      <c r="I77" s="257">
        <f>I78</f>
        <v>0</v>
      </c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</row>
    <row r="78" spans="1:37" s="190" customFormat="1" ht="41.4" customHeight="1" thickBot="1" x14ac:dyDescent="0.3">
      <c r="A78" s="552" t="s">
        <v>129</v>
      </c>
      <c r="B78" s="578">
        <v>650</v>
      </c>
      <c r="C78" s="381">
        <v>5</v>
      </c>
      <c r="D78" s="579">
        <v>3</v>
      </c>
      <c r="E78" s="551" t="s">
        <v>406</v>
      </c>
      <c r="F78" s="528">
        <v>240</v>
      </c>
      <c r="G78" s="525">
        <f>'приложение 3 (№7 2019г.)'!G195</f>
        <v>2564.1</v>
      </c>
      <c r="H78" s="258">
        <v>0</v>
      </c>
      <c r="I78" s="259">
        <v>0</v>
      </c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</row>
    <row r="79" spans="1:37" s="190" customFormat="1" ht="31.95" customHeight="1" x14ac:dyDescent="0.25">
      <c r="A79" s="523" t="s">
        <v>413</v>
      </c>
      <c r="B79" s="578">
        <v>650</v>
      </c>
      <c r="C79" s="381">
        <v>5</v>
      </c>
      <c r="D79" s="579">
        <v>3</v>
      </c>
      <c r="E79" s="551" t="s">
        <v>411</v>
      </c>
      <c r="F79" s="528"/>
      <c r="G79" s="525">
        <f>G80</f>
        <v>353.6</v>
      </c>
      <c r="H79" s="254">
        <v>0</v>
      </c>
      <c r="I79" s="255">
        <v>0</v>
      </c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</row>
    <row r="80" spans="1:37" s="189" customFormat="1" ht="27" customHeight="1" x14ac:dyDescent="0.25">
      <c r="A80" s="552" t="s">
        <v>126</v>
      </c>
      <c r="B80" s="578">
        <v>650</v>
      </c>
      <c r="C80" s="381">
        <v>5</v>
      </c>
      <c r="D80" s="579">
        <v>3</v>
      </c>
      <c r="E80" s="551" t="s">
        <v>412</v>
      </c>
      <c r="F80" s="528"/>
      <c r="G80" s="525">
        <f>G81</f>
        <v>353.6</v>
      </c>
      <c r="H80" s="256">
        <f>H81</f>
        <v>0</v>
      </c>
      <c r="I80" s="257">
        <f>I81</f>
        <v>0</v>
      </c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</row>
    <row r="81" spans="1:37" s="189" customFormat="1" ht="18" customHeight="1" thickBot="1" x14ac:dyDescent="0.3">
      <c r="A81" s="552" t="s">
        <v>128</v>
      </c>
      <c r="B81" s="578">
        <v>650</v>
      </c>
      <c r="C81" s="381">
        <v>5</v>
      </c>
      <c r="D81" s="579">
        <v>3</v>
      </c>
      <c r="E81" s="551" t="s">
        <v>412</v>
      </c>
      <c r="F81" s="528">
        <v>200</v>
      </c>
      <c r="G81" s="525">
        <f>G82</f>
        <v>353.6</v>
      </c>
      <c r="H81" s="256">
        <f>H82</f>
        <v>0</v>
      </c>
      <c r="I81" s="257">
        <f>I82</f>
        <v>0</v>
      </c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</row>
    <row r="82" spans="1:37" s="190" customFormat="1" ht="41.4" customHeight="1" thickBot="1" x14ac:dyDescent="0.3">
      <c r="A82" s="552" t="s">
        <v>129</v>
      </c>
      <c r="B82" s="578">
        <v>650</v>
      </c>
      <c r="C82" s="381">
        <v>5</v>
      </c>
      <c r="D82" s="579">
        <v>3</v>
      </c>
      <c r="E82" s="551" t="s">
        <v>412</v>
      </c>
      <c r="F82" s="528">
        <v>240</v>
      </c>
      <c r="G82" s="525">
        <f>'приложение 3 (№7 2019г.)'!G199</f>
        <v>353.6</v>
      </c>
      <c r="H82" s="258">
        <v>0</v>
      </c>
      <c r="I82" s="259">
        <v>0</v>
      </c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</row>
    <row r="83" spans="1:37" s="235" customFormat="1" ht="46.2" customHeight="1" x14ac:dyDescent="0.25">
      <c r="A83" s="509" t="s">
        <v>204</v>
      </c>
      <c r="B83" s="510">
        <v>650</v>
      </c>
      <c r="C83" s="511">
        <v>4</v>
      </c>
      <c r="D83" s="512" t="s">
        <v>203</v>
      </c>
      <c r="E83" s="513" t="s">
        <v>205</v>
      </c>
      <c r="F83" s="514"/>
      <c r="G83" s="560">
        <f>G84</f>
        <v>1217.2</v>
      </c>
      <c r="H83" s="233" t="e">
        <f>#REF!</f>
        <v>#REF!</v>
      </c>
      <c r="I83" s="234" t="e">
        <f>#REF!</f>
        <v>#REF!</v>
      </c>
    </row>
    <row r="84" spans="1:37" s="235" customFormat="1" ht="18.600000000000001" customHeight="1" x14ac:dyDescent="0.25">
      <c r="A84" s="516" t="s">
        <v>206</v>
      </c>
      <c r="B84" s="517">
        <v>650</v>
      </c>
      <c r="C84" s="518">
        <v>4</v>
      </c>
      <c r="D84" s="519" t="s">
        <v>203</v>
      </c>
      <c r="E84" s="520" t="s">
        <v>207</v>
      </c>
      <c r="F84" s="569"/>
      <c r="G84" s="530">
        <f>G85</f>
        <v>1217.2</v>
      </c>
      <c r="H84" s="236" t="e">
        <f t="shared" ref="H84:I93" si="4">H85</f>
        <v>#REF!</v>
      </c>
      <c r="I84" s="237" t="e">
        <f t="shared" si="4"/>
        <v>#REF!</v>
      </c>
    </row>
    <row r="85" spans="1:37" s="235" customFormat="1" x14ac:dyDescent="0.25">
      <c r="A85" s="526" t="s">
        <v>208</v>
      </c>
      <c r="B85" s="517">
        <v>650</v>
      </c>
      <c r="C85" s="518">
        <v>4</v>
      </c>
      <c r="D85" s="519" t="s">
        <v>203</v>
      </c>
      <c r="E85" s="570" t="s">
        <v>209</v>
      </c>
      <c r="F85" s="528"/>
      <c r="G85" s="525">
        <f>G89+G92</f>
        <v>1217.2</v>
      </c>
      <c r="H85" s="236" t="e">
        <f>#REF!</f>
        <v>#REF!</v>
      </c>
      <c r="I85" s="237" t="e">
        <f>#REF!</f>
        <v>#REF!</v>
      </c>
    </row>
    <row r="86" spans="1:37" s="235" customFormat="1" hidden="1" x14ac:dyDescent="0.25">
      <c r="A86" s="553" t="s">
        <v>225</v>
      </c>
      <c r="B86" s="571">
        <v>650</v>
      </c>
      <c r="C86" s="572">
        <v>4</v>
      </c>
      <c r="D86" s="573" t="s">
        <v>203</v>
      </c>
      <c r="E86" s="520" t="s">
        <v>327</v>
      </c>
      <c r="F86" s="528"/>
      <c r="G86" s="580">
        <f>G87</f>
        <v>0</v>
      </c>
      <c r="H86" s="236">
        <f t="shared" si="4"/>
        <v>0</v>
      </c>
      <c r="I86" s="237">
        <f t="shared" si="4"/>
        <v>0</v>
      </c>
    </row>
    <row r="87" spans="1:37" s="235" customFormat="1" hidden="1" x14ac:dyDescent="0.25">
      <c r="A87" s="581" t="s">
        <v>128</v>
      </c>
      <c r="B87" s="571">
        <v>650</v>
      </c>
      <c r="C87" s="572">
        <v>4</v>
      </c>
      <c r="D87" s="573" t="s">
        <v>203</v>
      </c>
      <c r="E87" s="520" t="s">
        <v>327</v>
      </c>
      <c r="F87" s="528">
        <v>200</v>
      </c>
      <c r="G87" s="582">
        <f>G88</f>
        <v>0</v>
      </c>
      <c r="H87" s="236">
        <f t="shared" si="4"/>
        <v>0</v>
      </c>
      <c r="I87" s="237">
        <f t="shared" si="4"/>
        <v>0</v>
      </c>
    </row>
    <row r="88" spans="1:37" s="235" customFormat="1" ht="31.2" hidden="1" x14ac:dyDescent="0.25">
      <c r="A88" s="552" t="s">
        <v>129</v>
      </c>
      <c r="B88" s="517">
        <v>650</v>
      </c>
      <c r="C88" s="518">
        <v>4</v>
      </c>
      <c r="D88" s="519" t="s">
        <v>203</v>
      </c>
      <c r="E88" s="520" t="s">
        <v>327</v>
      </c>
      <c r="F88" s="528">
        <v>240</v>
      </c>
      <c r="G88" s="530">
        <v>0</v>
      </c>
      <c r="H88" s="236">
        <f>H130</f>
        <v>0</v>
      </c>
      <c r="I88" s="237">
        <f>I130</f>
        <v>0</v>
      </c>
    </row>
    <row r="89" spans="1:37" s="235" customFormat="1" ht="42.75" customHeight="1" x14ac:dyDescent="0.25">
      <c r="A89" s="444" t="s">
        <v>210</v>
      </c>
      <c r="B89" s="517">
        <v>650</v>
      </c>
      <c r="C89" s="518">
        <v>4</v>
      </c>
      <c r="D89" s="519" t="s">
        <v>203</v>
      </c>
      <c r="E89" s="583" t="s">
        <v>211</v>
      </c>
      <c r="F89" s="584"/>
      <c r="G89" s="525">
        <f>G90</f>
        <v>1156.3</v>
      </c>
      <c r="H89" s="236">
        <f t="shared" si="4"/>
        <v>0</v>
      </c>
      <c r="I89" s="237">
        <f t="shared" si="4"/>
        <v>0</v>
      </c>
    </row>
    <row r="90" spans="1:37" s="235" customFormat="1" x14ac:dyDescent="0.25">
      <c r="A90" s="410" t="s">
        <v>128</v>
      </c>
      <c r="B90" s="517">
        <v>650</v>
      </c>
      <c r="C90" s="518">
        <v>4</v>
      </c>
      <c r="D90" s="519" t="s">
        <v>203</v>
      </c>
      <c r="E90" s="583" t="s">
        <v>211</v>
      </c>
      <c r="F90" s="528">
        <v>200</v>
      </c>
      <c r="G90" s="522">
        <f>G91</f>
        <v>1156.3</v>
      </c>
      <c r="H90" s="236">
        <f t="shared" si="4"/>
        <v>0</v>
      </c>
      <c r="I90" s="237">
        <f t="shared" si="4"/>
        <v>0</v>
      </c>
    </row>
    <row r="91" spans="1:37" s="235" customFormat="1" ht="31.2" x14ac:dyDescent="0.25">
      <c r="A91" s="555" t="s">
        <v>129</v>
      </c>
      <c r="B91" s="571">
        <v>650</v>
      </c>
      <c r="C91" s="572">
        <v>4</v>
      </c>
      <c r="D91" s="573" t="s">
        <v>203</v>
      </c>
      <c r="E91" s="585" t="s">
        <v>211</v>
      </c>
      <c r="F91" s="575">
        <v>240</v>
      </c>
      <c r="G91" s="576">
        <f>'приложение 3 (№7 2019г.)'!G130</f>
        <v>1156.3</v>
      </c>
      <c r="H91" s="236">
        <f>H92</f>
        <v>0</v>
      </c>
      <c r="I91" s="237">
        <f>I92</f>
        <v>0</v>
      </c>
    </row>
    <row r="92" spans="1:37" s="235" customFormat="1" ht="42.75" customHeight="1" x14ac:dyDescent="0.25">
      <c r="A92" s="444" t="s">
        <v>210</v>
      </c>
      <c r="B92" s="517">
        <v>650</v>
      </c>
      <c r="C92" s="518">
        <v>4</v>
      </c>
      <c r="D92" s="519" t="s">
        <v>203</v>
      </c>
      <c r="E92" s="583" t="s">
        <v>212</v>
      </c>
      <c r="F92" s="584"/>
      <c r="G92" s="525">
        <f>G93</f>
        <v>60.9</v>
      </c>
      <c r="H92" s="236">
        <f t="shared" si="4"/>
        <v>0</v>
      </c>
      <c r="I92" s="237">
        <f t="shared" si="4"/>
        <v>0</v>
      </c>
    </row>
    <row r="93" spans="1:37" s="235" customFormat="1" ht="31.2" x14ac:dyDescent="0.25">
      <c r="A93" s="410" t="s">
        <v>219</v>
      </c>
      <c r="B93" s="517">
        <v>650</v>
      </c>
      <c r="C93" s="518">
        <v>4</v>
      </c>
      <c r="D93" s="519" t="s">
        <v>203</v>
      </c>
      <c r="E93" s="583" t="s">
        <v>212</v>
      </c>
      <c r="F93" s="528">
        <v>200</v>
      </c>
      <c r="G93" s="522">
        <f>G94</f>
        <v>60.9</v>
      </c>
      <c r="H93" s="236">
        <f t="shared" si="4"/>
        <v>0</v>
      </c>
      <c r="I93" s="237">
        <f t="shared" si="4"/>
        <v>0</v>
      </c>
    </row>
    <row r="94" spans="1:37" s="235" customFormat="1" ht="31.2" x14ac:dyDescent="0.25">
      <c r="A94" s="555" t="s">
        <v>129</v>
      </c>
      <c r="B94" s="571">
        <v>650</v>
      </c>
      <c r="C94" s="572">
        <v>4</v>
      </c>
      <c r="D94" s="573" t="s">
        <v>203</v>
      </c>
      <c r="E94" s="583" t="s">
        <v>212</v>
      </c>
      <c r="F94" s="575">
        <v>240</v>
      </c>
      <c r="G94" s="586">
        <f>'приложение 3 (№7 2019г.)'!G133</f>
        <v>60.9</v>
      </c>
      <c r="H94" s="236">
        <f>H95</f>
        <v>0</v>
      </c>
      <c r="I94" s="237">
        <f>I95</f>
        <v>0</v>
      </c>
    </row>
    <row r="95" spans="1:37" s="56" customFormat="1" ht="0.75" hidden="1" customHeight="1" x14ac:dyDescent="0.25">
      <c r="A95" s="581" t="s">
        <v>128</v>
      </c>
      <c r="B95" s="587">
        <v>650</v>
      </c>
      <c r="C95" s="381">
        <v>3</v>
      </c>
      <c r="D95" s="579">
        <v>9</v>
      </c>
      <c r="E95" s="588" t="s">
        <v>189</v>
      </c>
      <c r="F95" s="589">
        <v>200</v>
      </c>
      <c r="G95" s="525">
        <f>G96</f>
        <v>0</v>
      </c>
      <c r="H95" s="260">
        <f>H96</f>
        <v>0</v>
      </c>
      <c r="I95" s="261">
        <f>I96</f>
        <v>0</v>
      </c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</row>
    <row r="96" spans="1:37" s="128" customFormat="1" ht="12.75" hidden="1" customHeight="1" x14ac:dyDescent="0.25">
      <c r="A96" s="552" t="s">
        <v>129</v>
      </c>
      <c r="B96" s="590">
        <v>650</v>
      </c>
      <c r="C96" s="381">
        <v>3</v>
      </c>
      <c r="D96" s="579">
        <v>9</v>
      </c>
      <c r="E96" s="551" t="s">
        <v>189</v>
      </c>
      <c r="F96" s="528">
        <v>240</v>
      </c>
      <c r="G96" s="525">
        <v>0</v>
      </c>
      <c r="H96" s="262">
        <v>0</v>
      </c>
      <c r="I96" s="263">
        <v>0</v>
      </c>
      <c r="J96" s="55"/>
      <c r="K96" s="55"/>
      <c r="L96" s="55"/>
      <c r="M96" s="55"/>
      <c r="N96" s="55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</row>
    <row r="97" spans="1:9" s="235" customFormat="1" ht="30" customHeight="1" x14ac:dyDescent="0.25">
      <c r="A97" s="591" t="s">
        <v>182</v>
      </c>
      <c r="B97" s="510">
        <v>650</v>
      </c>
      <c r="C97" s="511">
        <v>4</v>
      </c>
      <c r="D97" s="512" t="s">
        <v>203</v>
      </c>
      <c r="E97" s="559" t="s">
        <v>183</v>
      </c>
      <c r="F97" s="592"/>
      <c r="G97" s="593">
        <f t="shared" ref="G97:I98" si="5">G98</f>
        <v>95.9</v>
      </c>
      <c r="H97" s="236" t="e">
        <f t="shared" si="5"/>
        <v>#REF!</v>
      </c>
      <c r="I97" s="237" t="e">
        <f t="shared" si="5"/>
        <v>#REF!</v>
      </c>
    </row>
    <row r="98" spans="1:9" s="235" customFormat="1" ht="39.6" customHeight="1" x14ac:dyDescent="0.25">
      <c r="A98" s="429" t="s">
        <v>184</v>
      </c>
      <c r="B98" s="517">
        <v>650</v>
      </c>
      <c r="C98" s="518">
        <v>4</v>
      </c>
      <c r="D98" s="519" t="s">
        <v>203</v>
      </c>
      <c r="E98" s="442" t="s">
        <v>185</v>
      </c>
      <c r="F98" s="528"/>
      <c r="G98" s="544">
        <f t="shared" si="5"/>
        <v>95.9</v>
      </c>
      <c r="H98" s="236" t="e">
        <f t="shared" si="5"/>
        <v>#REF!</v>
      </c>
      <c r="I98" s="237" t="e">
        <f t="shared" si="5"/>
        <v>#REF!</v>
      </c>
    </row>
    <row r="99" spans="1:9" s="235" customFormat="1" ht="39.6" customHeight="1" x14ac:dyDescent="0.25">
      <c r="A99" s="429" t="s">
        <v>186</v>
      </c>
      <c r="B99" s="517">
        <v>650</v>
      </c>
      <c r="C99" s="518">
        <v>4</v>
      </c>
      <c r="D99" s="519" t="s">
        <v>203</v>
      </c>
      <c r="E99" s="442" t="s">
        <v>187</v>
      </c>
      <c r="F99" s="528"/>
      <c r="G99" s="522">
        <f>G100+G104</f>
        <v>95.9</v>
      </c>
      <c r="H99" s="236" t="e">
        <f>#REF!</f>
        <v>#REF!</v>
      </c>
      <c r="I99" s="237" t="e">
        <f>#REF!</f>
        <v>#REF!</v>
      </c>
    </row>
    <row r="100" spans="1:9" s="235" customFormat="1" ht="22.5" customHeight="1" x14ac:dyDescent="0.25">
      <c r="A100" s="594" t="s">
        <v>328</v>
      </c>
      <c r="B100" s="517">
        <v>650</v>
      </c>
      <c r="C100" s="518">
        <v>4</v>
      </c>
      <c r="D100" s="519" t="s">
        <v>203</v>
      </c>
      <c r="E100" s="595" t="s">
        <v>329</v>
      </c>
      <c r="F100" s="596"/>
      <c r="G100" s="525">
        <f t="shared" ref="G100:I101" si="6">G101</f>
        <v>62.3</v>
      </c>
      <c r="H100" s="236">
        <f t="shared" si="6"/>
        <v>0</v>
      </c>
      <c r="I100" s="237">
        <f t="shared" si="6"/>
        <v>0</v>
      </c>
    </row>
    <row r="101" spans="1:9" s="235" customFormat="1" ht="24.75" customHeight="1" x14ac:dyDescent="0.25">
      <c r="A101" s="555" t="s">
        <v>119</v>
      </c>
      <c r="B101" s="517">
        <v>650</v>
      </c>
      <c r="C101" s="518">
        <v>4</v>
      </c>
      <c r="D101" s="519" t="s">
        <v>203</v>
      </c>
      <c r="E101" s="595" t="s">
        <v>329</v>
      </c>
      <c r="F101" s="528">
        <v>120</v>
      </c>
      <c r="G101" s="522">
        <f>G102</f>
        <v>62.3</v>
      </c>
      <c r="H101" s="236">
        <f t="shared" si="6"/>
        <v>0</v>
      </c>
      <c r="I101" s="237">
        <f t="shared" si="6"/>
        <v>0</v>
      </c>
    </row>
    <row r="102" spans="1:9" s="235" customFormat="1" ht="49.95" customHeight="1" x14ac:dyDescent="0.25">
      <c r="A102" s="555" t="s">
        <v>190</v>
      </c>
      <c r="B102" s="517">
        <v>650</v>
      </c>
      <c r="C102" s="518">
        <v>4</v>
      </c>
      <c r="D102" s="519" t="s">
        <v>203</v>
      </c>
      <c r="E102" s="595" t="s">
        <v>329</v>
      </c>
      <c r="F102" s="528">
        <v>123</v>
      </c>
      <c r="G102" s="530">
        <f>'приложение 3 (№7 2019г.)'!G103</f>
        <v>62.3</v>
      </c>
      <c r="H102" s="236">
        <f>H128</f>
        <v>0</v>
      </c>
      <c r="I102" s="237">
        <f>I128</f>
        <v>0</v>
      </c>
    </row>
    <row r="103" spans="1:9" s="235" customFormat="1" ht="29.4" hidden="1" customHeight="1" x14ac:dyDescent="0.25">
      <c r="A103" s="555" t="s">
        <v>191</v>
      </c>
      <c r="B103" s="517">
        <v>650</v>
      </c>
      <c r="C103" s="518">
        <v>4</v>
      </c>
      <c r="D103" s="519" t="s">
        <v>203</v>
      </c>
      <c r="E103" s="430" t="s">
        <v>192</v>
      </c>
      <c r="F103" s="528"/>
      <c r="G103" s="597" t="e">
        <f>#REF!</f>
        <v>#REF!</v>
      </c>
      <c r="H103" s="236" t="e">
        <f>#REF!</f>
        <v>#REF!</v>
      </c>
      <c r="I103" s="237" t="e">
        <f>#REF!</f>
        <v>#REF!</v>
      </c>
    </row>
    <row r="104" spans="1:9" s="235" customFormat="1" ht="22.5" customHeight="1" x14ac:dyDescent="0.25">
      <c r="A104" s="594" t="s">
        <v>328</v>
      </c>
      <c r="B104" s="517">
        <v>650</v>
      </c>
      <c r="C104" s="518">
        <v>4</v>
      </c>
      <c r="D104" s="519" t="s">
        <v>203</v>
      </c>
      <c r="E104" s="595" t="s">
        <v>330</v>
      </c>
      <c r="F104" s="596"/>
      <c r="G104" s="525">
        <f t="shared" ref="G104:I105" si="7">G105</f>
        <v>33.6</v>
      </c>
      <c r="H104" s="236">
        <f t="shared" si="7"/>
        <v>0</v>
      </c>
      <c r="I104" s="237">
        <f t="shared" si="7"/>
        <v>0</v>
      </c>
    </row>
    <row r="105" spans="1:9" s="235" customFormat="1" ht="24.75" customHeight="1" x14ac:dyDescent="0.25">
      <c r="A105" s="555" t="s">
        <v>119</v>
      </c>
      <c r="B105" s="517">
        <v>650</v>
      </c>
      <c r="C105" s="518">
        <v>4</v>
      </c>
      <c r="D105" s="519" t="s">
        <v>203</v>
      </c>
      <c r="E105" s="595" t="s">
        <v>330</v>
      </c>
      <c r="F105" s="528">
        <v>120</v>
      </c>
      <c r="G105" s="522">
        <f t="shared" si="7"/>
        <v>33.6</v>
      </c>
      <c r="H105" s="236">
        <f t="shared" si="7"/>
        <v>0</v>
      </c>
      <c r="I105" s="237">
        <f t="shared" si="7"/>
        <v>0</v>
      </c>
    </row>
    <row r="106" spans="1:9" s="235" customFormat="1" ht="50.25" customHeight="1" x14ac:dyDescent="0.25">
      <c r="A106" s="555" t="s">
        <v>190</v>
      </c>
      <c r="B106" s="517">
        <v>650</v>
      </c>
      <c r="C106" s="518">
        <v>4</v>
      </c>
      <c r="D106" s="519" t="s">
        <v>203</v>
      </c>
      <c r="E106" s="598" t="s">
        <v>193</v>
      </c>
      <c r="F106" s="528">
        <v>123</v>
      </c>
      <c r="G106" s="530">
        <f>'приложение 3 (№7 2019г.)'!G111</f>
        <v>33.6</v>
      </c>
      <c r="H106" s="236">
        <f>H131</f>
        <v>0</v>
      </c>
      <c r="I106" s="237">
        <f>I131</f>
        <v>0</v>
      </c>
    </row>
    <row r="107" spans="1:9" s="235" customFormat="1" ht="37.200000000000003" hidden="1" customHeight="1" x14ac:dyDescent="0.25">
      <c r="A107" s="509" t="s">
        <v>331</v>
      </c>
      <c r="B107" s="510">
        <v>650</v>
      </c>
      <c r="C107" s="511">
        <v>4</v>
      </c>
      <c r="D107" s="512" t="s">
        <v>203</v>
      </c>
      <c r="E107" s="513" t="s">
        <v>139</v>
      </c>
      <c r="F107" s="514"/>
      <c r="G107" s="560">
        <f>G108</f>
        <v>0</v>
      </c>
      <c r="H107" s="233" t="e">
        <f>H124</f>
        <v>#REF!</v>
      </c>
      <c r="I107" s="234" t="e">
        <f>I124</f>
        <v>#REF!</v>
      </c>
    </row>
    <row r="108" spans="1:9" s="235" customFormat="1" ht="22.95" hidden="1" customHeight="1" x14ac:dyDescent="0.25">
      <c r="A108" s="419" t="s">
        <v>140</v>
      </c>
      <c r="B108" s="517">
        <v>650</v>
      </c>
      <c r="C108" s="518">
        <v>4</v>
      </c>
      <c r="D108" s="519" t="s">
        <v>203</v>
      </c>
      <c r="E108" s="383" t="s">
        <v>141</v>
      </c>
      <c r="F108" s="521"/>
      <c r="G108" s="530">
        <f>G109</f>
        <v>0</v>
      </c>
      <c r="H108" s="236" t="e">
        <f t="shared" ref="H108:I112" si="8">H109</f>
        <v>#REF!</v>
      </c>
      <c r="I108" s="237" t="e">
        <f t="shared" si="8"/>
        <v>#REF!</v>
      </c>
    </row>
    <row r="109" spans="1:9" s="235" customFormat="1" ht="30.6" hidden="1" customHeight="1" x14ac:dyDescent="0.25">
      <c r="A109" s="417" t="s">
        <v>142</v>
      </c>
      <c r="B109" s="517">
        <v>650</v>
      </c>
      <c r="C109" s="518">
        <v>4</v>
      </c>
      <c r="D109" s="519" t="s">
        <v>203</v>
      </c>
      <c r="E109" s="383" t="s">
        <v>143</v>
      </c>
      <c r="F109" s="524"/>
      <c r="G109" s="525">
        <f>G110+G112</f>
        <v>0</v>
      </c>
      <c r="H109" s="236" t="e">
        <f>#REF!</f>
        <v>#REF!</v>
      </c>
      <c r="I109" s="237" t="e">
        <f>#REF!</f>
        <v>#REF!</v>
      </c>
    </row>
    <row r="110" spans="1:9" s="235" customFormat="1" ht="24.6" hidden="1" customHeight="1" x14ac:dyDescent="0.25">
      <c r="A110" s="420" t="s">
        <v>144</v>
      </c>
      <c r="B110" s="517">
        <v>650</v>
      </c>
      <c r="C110" s="518">
        <v>4</v>
      </c>
      <c r="D110" s="519" t="s">
        <v>203</v>
      </c>
      <c r="E110" s="383" t="s">
        <v>145</v>
      </c>
      <c r="F110" s="528">
        <v>200</v>
      </c>
      <c r="G110" s="522">
        <f>G111</f>
        <v>0</v>
      </c>
      <c r="H110" s="236" t="e">
        <f t="shared" si="8"/>
        <v>#REF!</v>
      </c>
      <c r="I110" s="237" t="e">
        <f t="shared" si="8"/>
        <v>#REF!</v>
      </c>
    </row>
    <row r="111" spans="1:9" s="235" customFormat="1" ht="31.95" hidden="1" customHeight="1" x14ac:dyDescent="0.25">
      <c r="A111" s="552" t="s">
        <v>129</v>
      </c>
      <c r="B111" s="517">
        <v>650</v>
      </c>
      <c r="C111" s="518">
        <v>4</v>
      </c>
      <c r="D111" s="519" t="s">
        <v>203</v>
      </c>
      <c r="E111" s="383" t="s">
        <v>145</v>
      </c>
      <c r="F111" s="528">
        <v>240</v>
      </c>
      <c r="G111" s="530">
        <f>'[3]приложение №7 2019г.'!G47</f>
        <v>0</v>
      </c>
      <c r="H111" s="236" t="e">
        <f>H123</f>
        <v>#REF!</v>
      </c>
      <c r="I111" s="237" t="e">
        <f>I123</f>
        <v>#REF!</v>
      </c>
    </row>
    <row r="112" spans="1:9" s="235" customFormat="1" ht="24.6" hidden="1" customHeight="1" x14ac:dyDescent="0.25">
      <c r="A112" s="420" t="s">
        <v>146</v>
      </c>
      <c r="B112" s="517">
        <v>650</v>
      </c>
      <c r="C112" s="518">
        <v>4</v>
      </c>
      <c r="D112" s="519" t="s">
        <v>203</v>
      </c>
      <c r="E112" s="383" t="s">
        <v>147</v>
      </c>
      <c r="F112" s="528">
        <v>200</v>
      </c>
      <c r="G112" s="522">
        <f>G113</f>
        <v>0</v>
      </c>
      <c r="H112" s="236" t="e">
        <f t="shared" si="8"/>
        <v>#REF!</v>
      </c>
      <c r="I112" s="237" t="e">
        <f t="shared" si="8"/>
        <v>#REF!</v>
      </c>
    </row>
    <row r="113" spans="1:9" s="235" customFormat="1" ht="31.95" hidden="1" customHeight="1" x14ac:dyDescent="0.25">
      <c r="A113" s="552" t="s">
        <v>129</v>
      </c>
      <c r="B113" s="517">
        <v>650</v>
      </c>
      <c r="C113" s="518">
        <v>4</v>
      </c>
      <c r="D113" s="519" t="s">
        <v>203</v>
      </c>
      <c r="E113" s="383" t="s">
        <v>147</v>
      </c>
      <c r="F113" s="528">
        <v>240</v>
      </c>
      <c r="G113" s="530">
        <f>'[3]приложение №7 2019г.'!G49</f>
        <v>0</v>
      </c>
      <c r="H113" s="236" t="e">
        <f>H125</f>
        <v>#REF!</v>
      </c>
      <c r="I113" s="237" t="e">
        <f>I125</f>
        <v>#REF!</v>
      </c>
    </row>
    <row r="114" spans="1:9" s="235" customFormat="1" ht="37.5" customHeight="1" x14ac:dyDescent="0.25">
      <c r="A114" s="509" t="s">
        <v>221</v>
      </c>
      <c r="B114" s="510">
        <v>650</v>
      </c>
      <c r="C114" s="511">
        <v>4</v>
      </c>
      <c r="D114" s="512" t="s">
        <v>203</v>
      </c>
      <c r="E114" s="513" t="s">
        <v>222</v>
      </c>
      <c r="F114" s="514"/>
      <c r="G114" s="560">
        <f>G115</f>
        <v>383</v>
      </c>
      <c r="H114" s="233" t="e">
        <f>H129</f>
        <v>#REF!</v>
      </c>
      <c r="I114" s="234" t="e">
        <f>I129</f>
        <v>#REF!</v>
      </c>
    </row>
    <row r="115" spans="1:9" s="235" customFormat="1" ht="23.25" customHeight="1" x14ac:dyDescent="0.25">
      <c r="A115" s="516" t="s">
        <v>223</v>
      </c>
      <c r="B115" s="517">
        <v>650</v>
      </c>
      <c r="C115" s="518">
        <v>4</v>
      </c>
      <c r="D115" s="519" t="s">
        <v>203</v>
      </c>
      <c r="E115" s="599" t="s">
        <v>224</v>
      </c>
      <c r="F115" s="521"/>
      <c r="G115" s="530">
        <f>G116</f>
        <v>383</v>
      </c>
      <c r="H115" s="236" t="e">
        <f t="shared" ref="H115:I117" si="9">H116</f>
        <v>#REF!</v>
      </c>
      <c r="I115" s="237" t="e">
        <f t="shared" si="9"/>
        <v>#REF!</v>
      </c>
    </row>
    <row r="116" spans="1:9" s="235" customFormat="1" ht="22.5" customHeight="1" x14ac:dyDescent="0.25">
      <c r="A116" s="526" t="s">
        <v>225</v>
      </c>
      <c r="B116" s="517">
        <v>650</v>
      </c>
      <c r="C116" s="518">
        <v>4</v>
      </c>
      <c r="D116" s="519" t="s">
        <v>203</v>
      </c>
      <c r="E116" s="599" t="s">
        <v>226</v>
      </c>
      <c r="F116" s="524"/>
      <c r="G116" s="525">
        <f>G117</f>
        <v>383</v>
      </c>
      <c r="H116" s="236" t="e">
        <f>#REF!</f>
        <v>#REF!</v>
      </c>
      <c r="I116" s="237" t="e">
        <f>#REF!</f>
        <v>#REF!</v>
      </c>
    </row>
    <row r="117" spans="1:9" s="235" customFormat="1" ht="21.75" customHeight="1" x14ac:dyDescent="0.25">
      <c r="A117" s="410" t="s">
        <v>219</v>
      </c>
      <c r="B117" s="517">
        <v>650</v>
      </c>
      <c r="C117" s="518">
        <v>4</v>
      </c>
      <c r="D117" s="519" t="s">
        <v>203</v>
      </c>
      <c r="E117" s="545" t="s">
        <v>226</v>
      </c>
      <c r="F117" s="528">
        <v>200</v>
      </c>
      <c r="G117" s="522">
        <f>G118</f>
        <v>383</v>
      </c>
      <c r="H117" s="236">
        <f t="shared" si="9"/>
        <v>0</v>
      </c>
      <c r="I117" s="237">
        <f t="shared" si="9"/>
        <v>0</v>
      </c>
    </row>
    <row r="118" spans="1:9" s="235" customFormat="1" ht="32.25" customHeight="1" x14ac:dyDescent="0.25">
      <c r="A118" s="552" t="s">
        <v>129</v>
      </c>
      <c r="B118" s="517">
        <v>650</v>
      </c>
      <c r="C118" s="518">
        <v>4</v>
      </c>
      <c r="D118" s="519" t="s">
        <v>203</v>
      </c>
      <c r="E118" s="600" t="s">
        <v>226</v>
      </c>
      <c r="F118" s="528">
        <v>240</v>
      </c>
      <c r="G118" s="530">
        <f>'приложение 3 (№7 2019г.)'!G154</f>
        <v>383</v>
      </c>
      <c r="H118" s="236">
        <f>H128</f>
        <v>0</v>
      </c>
      <c r="I118" s="237">
        <f>I128</f>
        <v>0</v>
      </c>
    </row>
    <row r="119" spans="1:9" s="235" customFormat="1" ht="55.95" customHeight="1" x14ac:dyDescent="0.25">
      <c r="A119" s="509" t="s">
        <v>391</v>
      </c>
      <c r="B119" s="510">
        <v>650</v>
      </c>
      <c r="C119" s="511">
        <v>4</v>
      </c>
      <c r="D119" s="512" t="s">
        <v>203</v>
      </c>
      <c r="E119" s="513" t="s">
        <v>196</v>
      </c>
      <c r="F119" s="514"/>
      <c r="G119" s="560">
        <f>G120</f>
        <v>2412.4459999999999</v>
      </c>
      <c r="H119" s="233" t="e">
        <f>H134</f>
        <v>#REF!</v>
      </c>
      <c r="I119" s="234" t="e">
        <f>I134</f>
        <v>#REF!</v>
      </c>
    </row>
    <row r="120" spans="1:9" s="235" customFormat="1" ht="37.200000000000003" customHeight="1" x14ac:dyDescent="0.25">
      <c r="A120" s="516" t="s">
        <v>197</v>
      </c>
      <c r="B120" s="517">
        <v>650</v>
      </c>
      <c r="C120" s="518">
        <v>4</v>
      </c>
      <c r="D120" s="519" t="s">
        <v>203</v>
      </c>
      <c r="E120" s="520" t="s">
        <v>198</v>
      </c>
      <c r="F120" s="521"/>
      <c r="G120" s="530">
        <f>G121</f>
        <v>2412.4459999999999</v>
      </c>
      <c r="H120" s="236" t="e">
        <f>H122</f>
        <v>#REF!</v>
      </c>
      <c r="I120" s="237" t="e">
        <f>I122</f>
        <v>#REF!</v>
      </c>
    </row>
    <row r="121" spans="1:9" s="235" customFormat="1" ht="34.200000000000003" customHeight="1" x14ac:dyDescent="0.25">
      <c r="A121" s="523" t="s">
        <v>392</v>
      </c>
      <c r="B121" s="517">
        <v>650</v>
      </c>
      <c r="C121" s="518">
        <v>4</v>
      </c>
      <c r="D121" s="519" t="s">
        <v>203</v>
      </c>
      <c r="E121" s="520" t="s">
        <v>199</v>
      </c>
      <c r="F121" s="524"/>
      <c r="G121" s="525">
        <f>G122+G125</f>
        <v>2412.4459999999999</v>
      </c>
      <c r="H121" s="236" t="e">
        <f>#REF!</f>
        <v>#REF!</v>
      </c>
      <c r="I121" s="237" t="e">
        <f>#REF!</f>
        <v>#REF!</v>
      </c>
    </row>
    <row r="122" spans="1:9" s="235" customFormat="1" ht="36" customHeight="1" x14ac:dyDescent="0.25">
      <c r="A122" s="526" t="s">
        <v>393</v>
      </c>
      <c r="B122" s="517">
        <v>650</v>
      </c>
      <c r="C122" s="518">
        <v>4</v>
      </c>
      <c r="D122" s="519" t="s">
        <v>203</v>
      </c>
      <c r="E122" s="520" t="s">
        <v>200</v>
      </c>
      <c r="F122" s="524"/>
      <c r="G122" s="525">
        <f>G123</f>
        <v>582.44600000000003</v>
      </c>
      <c r="H122" s="236" t="e">
        <f>#REF!</f>
        <v>#REF!</v>
      </c>
      <c r="I122" s="237" t="e">
        <f>#REF!</f>
        <v>#REF!</v>
      </c>
    </row>
    <row r="123" spans="1:9" s="235" customFormat="1" ht="57.6" customHeight="1" x14ac:dyDescent="0.3">
      <c r="A123" s="527" t="s">
        <v>118</v>
      </c>
      <c r="B123" s="517">
        <v>650</v>
      </c>
      <c r="C123" s="518">
        <v>4</v>
      </c>
      <c r="D123" s="519" t="s">
        <v>203</v>
      </c>
      <c r="E123" s="520" t="s">
        <v>200</v>
      </c>
      <c r="F123" s="528">
        <v>100</v>
      </c>
      <c r="G123" s="522">
        <f>G124</f>
        <v>582.44600000000003</v>
      </c>
      <c r="H123" s="236" t="e">
        <f>H124</f>
        <v>#REF!</v>
      </c>
      <c r="I123" s="237" t="e">
        <f>I124</f>
        <v>#REF!</v>
      </c>
    </row>
    <row r="124" spans="1:9" s="235" customFormat="1" ht="31.2" customHeight="1" x14ac:dyDescent="0.3">
      <c r="A124" s="529" t="s">
        <v>119</v>
      </c>
      <c r="B124" s="517">
        <v>650</v>
      </c>
      <c r="C124" s="518">
        <v>4</v>
      </c>
      <c r="D124" s="519" t="s">
        <v>203</v>
      </c>
      <c r="E124" s="520" t="s">
        <v>200</v>
      </c>
      <c r="F124" s="528">
        <v>110</v>
      </c>
      <c r="G124" s="530">
        <f>'приложение 3 (№7 2019г.)'!G120</f>
        <v>582.44600000000003</v>
      </c>
      <c r="H124" s="236" t="e">
        <f>H133</f>
        <v>#REF!</v>
      </c>
      <c r="I124" s="237" t="e">
        <f>I133</f>
        <v>#REF!</v>
      </c>
    </row>
    <row r="125" spans="1:9" s="235" customFormat="1" ht="40.950000000000003" customHeight="1" x14ac:dyDescent="0.25">
      <c r="A125" s="526" t="s">
        <v>394</v>
      </c>
      <c r="B125" s="517">
        <v>650</v>
      </c>
      <c r="C125" s="518">
        <v>4</v>
      </c>
      <c r="D125" s="519" t="s">
        <v>203</v>
      </c>
      <c r="E125" s="520" t="s">
        <v>201</v>
      </c>
      <c r="F125" s="524"/>
      <c r="G125" s="525">
        <f>G126</f>
        <v>1830</v>
      </c>
      <c r="H125" s="236" t="e">
        <f>#REF!</f>
        <v>#REF!</v>
      </c>
      <c r="I125" s="237" t="e">
        <f>#REF!</f>
        <v>#REF!</v>
      </c>
    </row>
    <row r="126" spans="1:9" s="235" customFormat="1" ht="54" customHeight="1" x14ac:dyDescent="0.3">
      <c r="A126" s="529" t="s">
        <v>395</v>
      </c>
      <c r="B126" s="517">
        <v>650</v>
      </c>
      <c r="C126" s="518">
        <v>4</v>
      </c>
      <c r="D126" s="519" t="s">
        <v>203</v>
      </c>
      <c r="E126" s="520" t="s">
        <v>201</v>
      </c>
      <c r="F126" s="528">
        <v>100</v>
      </c>
      <c r="G126" s="522">
        <f>G127</f>
        <v>1830</v>
      </c>
      <c r="H126" s="236">
        <f>H127</f>
        <v>0</v>
      </c>
      <c r="I126" s="237">
        <f>I127</f>
        <v>0</v>
      </c>
    </row>
    <row r="127" spans="1:9" s="235" customFormat="1" ht="38.4" customHeight="1" thickBot="1" x14ac:dyDescent="0.35">
      <c r="A127" s="529" t="s">
        <v>119</v>
      </c>
      <c r="B127" s="517">
        <v>650</v>
      </c>
      <c r="C127" s="518">
        <v>4</v>
      </c>
      <c r="D127" s="519" t="s">
        <v>203</v>
      </c>
      <c r="E127" s="520" t="s">
        <v>201</v>
      </c>
      <c r="F127" s="528">
        <v>110</v>
      </c>
      <c r="G127" s="530">
        <f>'приложение 3 (№7 2019г.)'!G123</f>
        <v>1830</v>
      </c>
      <c r="H127" s="236">
        <f>H136</f>
        <v>0</v>
      </c>
      <c r="I127" s="237">
        <f>I136</f>
        <v>0</v>
      </c>
    </row>
    <row r="128" spans="1:9" s="266" customFormat="1" ht="24.75" customHeight="1" thickBot="1" x14ac:dyDescent="0.3">
      <c r="A128" s="601" t="s">
        <v>112</v>
      </c>
      <c r="B128" s="602">
        <v>650</v>
      </c>
      <c r="C128" s="603">
        <v>1</v>
      </c>
      <c r="D128" s="604">
        <v>2</v>
      </c>
      <c r="E128" s="605"/>
      <c r="F128" s="606"/>
      <c r="G128" s="607">
        <f>G129+G155+G163+G167+G175+G186+G190+G199++G202</f>
        <v>100313.95899999999</v>
      </c>
      <c r="H128" s="264"/>
      <c r="I128" s="265"/>
    </row>
    <row r="129" spans="1:38" s="269" customFormat="1" ht="31.2" x14ac:dyDescent="0.25">
      <c r="A129" s="608" t="s">
        <v>114</v>
      </c>
      <c r="B129" s="609">
        <v>650</v>
      </c>
      <c r="C129" s="610">
        <v>1</v>
      </c>
      <c r="D129" s="611">
        <v>2</v>
      </c>
      <c r="E129" s="612" t="s">
        <v>115</v>
      </c>
      <c r="F129" s="613"/>
      <c r="G129" s="614">
        <f>G130+G133+G136+G139+G148+G145</f>
        <v>34176.699999999997</v>
      </c>
      <c r="H129" s="233" t="e">
        <f>#REF!</f>
        <v>#REF!</v>
      </c>
      <c r="I129" s="267" t="e">
        <f>#REF!</f>
        <v>#REF!</v>
      </c>
      <c r="J129" s="268"/>
      <c r="K129" s="268"/>
      <c r="L129" s="268"/>
      <c r="M129" s="268"/>
      <c r="N129" s="268"/>
      <c r="O129" s="268"/>
      <c r="P129" s="268"/>
      <c r="Q129" s="268"/>
      <c r="R129" s="268"/>
      <c r="S129" s="268"/>
      <c r="T129" s="268"/>
      <c r="U129" s="268"/>
      <c r="V129" s="268"/>
      <c r="W129" s="268"/>
      <c r="X129" s="268"/>
      <c r="Y129" s="268"/>
      <c r="Z129" s="268"/>
      <c r="AA129" s="268"/>
      <c r="AB129" s="268"/>
      <c r="AC129" s="268"/>
      <c r="AD129" s="268"/>
      <c r="AE129" s="268"/>
      <c r="AF129" s="268"/>
      <c r="AG129" s="268"/>
      <c r="AH129" s="268"/>
      <c r="AI129" s="268"/>
      <c r="AJ129" s="268"/>
      <c r="AK129" s="268"/>
      <c r="AL129" s="268"/>
    </row>
    <row r="130" spans="1:38" s="271" customFormat="1" x14ac:dyDescent="0.3">
      <c r="A130" s="615" t="s">
        <v>116</v>
      </c>
      <c r="B130" s="616">
        <v>650</v>
      </c>
      <c r="C130" s="617">
        <v>1</v>
      </c>
      <c r="D130" s="618">
        <v>2</v>
      </c>
      <c r="E130" s="619" t="s">
        <v>117</v>
      </c>
      <c r="F130" s="620"/>
      <c r="G130" s="566">
        <f>G131</f>
        <v>1727.3</v>
      </c>
      <c r="H130" s="233"/>
      <c r="I130" s="267"/>
      <c r="J130" s="270"/>
      <c r="K130" s="270"/>
      <c r="L130" s="270"/>
      <c r="M130" s="270"/>
      <c r="N130" s="270"/>
      <c r="O130" s="270"/>
      <c r="P130" s="270"/>
      <c r="Q130" s="270"/>
      <c r="R130" s="270"/>
      <c r="S130" s="270"/>
      <c r="T130" s="270"/>
      <c r="U130" s="270"/>
      <c r="V130" s="270"/>
      <c r="W130" s="270"/>
      <c r="X130" s="270"/>
      <c r="Y130" s="270"/>
      <c r="Z130" s="270"/>
      <c r="AA130" s="270"/>
      <c r="AB130" s="270"/>
      <c r="AC130" s="270"/>
      <c r="AD130" s="270"/>
      <c r="AE130" s="270"/>
      <c r="AF130" s="270"/>
      <c r="AG130" s="270"/>
      <c r="AH130" s="270"/>
      <c r="AI130" s="270"/>
      <c r="AJ130" s="270"/>
      <c r="AK130" s="270"/>
      <c r="AL130" s="270"/>
    </row>
    <row r="131" spans="1:38" s="271" customFormat="1" ht="46.8" x14ac:dyDescent="0.3">
      <c r="A131" s="527" t="s">
        <v>118</v>
      </c>
      <c r="B131" s="517">
        <v>650</v>
      </c>
      <c r="C131" s="518">
        <v>1</v>
      </c>
      <c r="D131" s="519">
        <v>2</v>
      </c>
      <c r="E131" s="621" t="s">
        <v>117</v>
      </c>
      <c r="F131" s="584">
        <v>100</v>
      </c>
      <c r="G131" s="567">
        <f>G132</f>
        <v>1727.3</v>
      </c>
      <c r="H131" s="272">
        <v>0</v>
      </c>
      <c r="I131" s="244">
        <v>0</v>
      </c>
      <c r="J131" s="270"/>
      <c r="K131" s="270"/>
      <c r="L131" s="270"/>
      <c r="M131" s="270"/>
      <c r="N131" s="270"/>
      <c r="O131" s="270"/>
      <c r="P131" s="270"/>
      <c r="Q131" s="270"/>
      <c r="R131" s="270"/>
      <c r="S131" s="270"/>
      <c r="T131" s="270"/>
      <c r="U131" s="270"/>
      <c r="V131" s="270"/>
      <c r="W131" s="270"/>
      <c r="X131" s="270"/>
      <c r="Y131" s="270"/>
      <c r="Z131" s="270"/>
      <c r="AA131" s="270"/>
      <c r="AB131" s="270"/>
      <c r="AC131" s="270"/>
      <c r="AD131" s="270"/>
      <c r="AE131" s="270"/>
      <c r="AF131" s="270"/>
      <c r="AG131" s="270"/>
      <c r="AH131" s="270"/>
      <c r="AI131" s="270"/>
      <c r="AJ131" s="270"/>
      <c r="AK131" s="270"/>
      <c r="AL131" s="270"/>
    </row>
    <row r="132" spans="1:38" s="271" customFormat="1" ht="17.25" customHeight="1" x14ac:dyDescent="0.3">
      <c r="A132" s="622" t="s">
        <v>119</v>
      </c>
      <c r="B132" s="517">
        <v>650</v>
      </c>
      <c r="C132" s="518">
        <v>1</v>
      </c>
      <c r="D132" s="519">
        <v>2</v>
      </c>
      <c r="E132" s="621" t="s">
        <v>117</v>
      </c>
      <c r="F132" s="584">
        <v>120</v>
      </c>
      <c r="G132" s="567">
        <f>'приложение 3 (№7 2019г.)'!G20</f>
        <v>1727.3</v>
      </c>
      <c r="H132" s="272">
        <v>0</v>
      </c>
      <c r="I132" s="244">
        <v>0</v>
      </c>
      <c r="J132" s="270"/>
      <c r="K132" s="270"/>
      <c r="L132" s="270"/>
      <c r="M132" s="270"/>
      <c r="N132" s="270"/>
      <c r="O132" s="270"/>
      <c r="P132" s="270"/>
      <c r="Q132" s="270"/>
      <c r="R132" s="270"/>
      <c r="S132" s="270"/>
      <c r="T132" s="270"/>
      <c r="U132" s="270"/>
      <c r="V132" s="270"/>
      <c r="W132" s="270"/>
      <c r="X132" s="270"/>
      <c r="Y132" s="270"/>
      <c r="Z132" s="270"/>
      <c r="AA132" s="270"/>
      <c r="AB132" s="270"/>
      <c r="AC132" s="270"/>
      <c r="AD132" s="270"/>
      <c r="AE132" s="270"/>
      <c r="AF132" s="270"/>
      <c r="AG132" s="270"/>
      <c r="AH132" s="270"/>
      <c r="AI132" s="270"/>
      <c r="AJ132" s="270"/>
      <c r="AK132" s="270"/>
      <c r="AL132" s="270"/>
    </row>
    <row r="133" spans="1:38" s="241" customFormat="1" x14ac:dyDescent="0.25">
      <c r="A133" s="526" t="s">
        <v>123</v>
      </c>
      <c r="B133" s="517">
        <v>650</v>
      </c>
      <c r="C133" s="518">
        <v>1</v>
      </c>
      <c r="D133" s="519">
        <v>4</v>
      </c>
      <c r="E133" s="621" t="s">
        <v>124</v>
      </c>
      <c r="F133" s="623"/>
      <c r="G133" s="530">
        <f t="shared" ref="G133:I134" si="10">G134</f>
        <v>21520</v>
      </c>
      <c r="H133" s="236" t="e">
        <f t="shared" si="10"/>
        <v>#REF!</v>
      </c>
      <c r="I133" s="273" t="e">
        <f t="shared" si="10"/>
        <v>#REF!</v>
      </c>
      <c r="J133" s="240"/>
      <c r="K133" s="240"/>
      <c r="L133" s="240"/>
      <c r="M133" s="240"/>
      <c r="N133" s="240"/>
      <c r="O133" s="240"/>
      <c r="P133" s="240"/>
      <c r="Q133" s="240"/>
      <c r="R133" s="240"/>
      <c r="S133" s="240"/>
      <c r="T133" s="240"/>
      <c r="U133" s="240"/>
      <c r="V133" s="240"/>
      <c r="W133" s="240"/>
      <c r="X133" s="240"/>
      <c r="Y133" s="240"/>
      <c r="Z133" s="240"/>
      <c r="AA133" s="240"/>
      <c r="AB133" s="240"/>
      <c r="AC133" s="240"/>
      <c r="AD133" s="240"/>
      <c r="AE133" s="240"/>
      <c r="AF133" s="240"/>
      <c r="AG133" s="240"/>
      <c r="AH133" s="240"/>
      <c r="AI133" s="240"/>
      <c r="AJ133" s="240"/>
      <c r="AK133" s="240"/>
      <c r="AL133" s="240"/>
    </row>
    <row r="134" spans="1:38" s="274" customFormat="1" ht="46.8" x14ac:dyDescent="0.25">
      <c r="A134" s="581" t="s">
        <v>118</v>
      </c>
      <c r="B134" s="517">
        <v>650</v>
      </c>
      <c r="C134" s="518">
        <v>1</v>
      </c>
      <c r="D134" s="519">
        <v>4</v>
      </c>
      <c r="E134" s="621" t="s">
        <v>124</v>
      </c>
      <c r="F134" s="528">
        <v>100</v>
      </c>
      <c r="G134" s="530">
        <f t="shared" si="10"/>
        <v>21520</v>
      </c>
      <c r="H134" s="236" t="e">
        <f t="shared" si="10"/>
        <v>#REF!</v>
      </c>
      <c r="I134" s="273" t="e">
        <f t="shared" si="10"/>
        <v>#REF!</v>
      </c>
      <c r="J134" s="235"/>
      <c r="K134" s="235"/>
      <c r="L134" s="235"/>
      <c r="M134" s="235"/>
      <c r="N134" s="235"/>
      <c r="O134" s="235"/>
      <c r="P134" s="235"/>
      <c r="Q134" s="235"/>
      <c r="R134" s="235"/>
      <c r="S134" s="235"/>
      <c r="T134" s="235"/>
      <c r="U134" s="235"/>
      <c r="V134" s="235"/>
      <c r="W134" s="235"/>
      <c r="X134" s="235"/>
      <c r="Y134" s="235"/>
      <c r="Z134" s="235"/>
      <c r="AA134" s="235"/>
      <c r="AB134" s="235"/>
      <c r="AC134" s="235"/>
      <c r="AD134" s="235"/>
      <c r="AE134" s="235"/>
      <c r="AF134" s="235"/>
      <c r="AG134" s="235"/>
      <c r="AH134" s="235"/>
      <c r="AI134" s="235"/>
      <c r="AJ134" s="235"/>
      <c r="AK134" s="235"/>
      <c r="AL134" s="235"/>
    </row>
    <row r="135" spans="1:38" s="274" customFormat="1" ht="18.75" customHeight="1" x14ac:dyDescent="0.25">
      <c r="A135" s="546" t="s">
        <v>119</v>
      </c>
      <c r="B135" s="517">
        <v>650</v>
      </c>
      <c r="C135" s="518">
        <v>1</v>
      </c>
      <c r="D135" s="519">
        <v>4</v>
      </c>
      <c r="E135" s="624" t="s">
        <v>124</v>
      </c>
      <c r="F135" s="575">
        <v>120</v>
      </c>
      <c r="G135" s="576">
        <f>'приложение 3 (№7 2019г.)'!G29</f>
        <v>21520</v>
      </c>
      <c r="H135" s="236" t="e">
        <f>#REF!+H157</f>
        <v>#REF!</v>
      </c>
      <c r="I135" s="273" t="e">
        <f>#REF!+I157</f>
        <v>#REF!</v>
      </c>
      <c r="J135" s="235"/>
      <c r="K135" s="235"/>
      <c r="L135" s="235"/>
      <c r="M135" s="235"/>
      <c r="N135" s="235"/>
      <c r="O135" s="235"/>
      <c r="P135" s="235"/>
      <c r="Q135" s="235"/>
      <c r="R135" s="235"/>
      <c r="S135" s="235"/>
      <c r="T135" s="235"/>
      <c r="U135" s="235"/>
      <c r="V135" s="235"/>
      <c r="W135" s="235"/>
      <c r="X135" s="235"/>
      <c r="Y135" s="235"/>
      <c r="Z135" s="235"/>
      <c r="AA135" s="235"/>
      <c r="AB135" s="235"/>
      <c r="AC135" s="235"/>
      <c r="AD135" s="235"/>
      <c r="AE135" s="235"/>
      <c r="AF135" s="235"/>
      <c r="AG135" s="235"/>
      <c r="AH135" s="235"/>
      <c r="AI135" s="235"/>
      <c r="AJ135" s="235"/>
      <c r="AK135" s="235"/>
      <c r="AL135" s="235"/>
    </row>
    <row r="136" spans="1:38" s="240" customFormat="1" ht="17.25" customHeight="1" x14ac:dyDescent="0.3">
      <c r="A136" s="625" t="s">
        <v>120</v>
      </c>
      <c r="B136" s="517">
        <v>650</v>
      </c>
      <c r="C136" s="518">
        <v>1</v>
      </c>
      <c r="D136" s="519">
        <v>2</v>
      </c>
      <c r="E136" s="621" t="s">
        <v>121</v>
      </c>
      <c r="F136" s="584"/>
      <c r="G136" s="567">
        <f>G137</f>
        <v>2746.3</v>
      </c>
      <c r="H136" s="275"/>
      <c r="I136" s="250"/>
    </row>
    <row r="137" spans="1:38" s="241" customFormat="1" ht="46.8" x14ac:dyDescent="0.3">
      <c r="A137" s="527" t="s">
        <v>118</v>
      </c>
      <c r="B137" s="517">
        <v>650</v>
      </c>
      <c r="C137" s="518">
        <v>1</v>
      </c>
      <c r="D137" s="519">
        <v>2</v>
      </c>
      <c r="E137" s="621" t="s">
        <v>121</v>
      </c>
      <c r="F137" s="584">
        <v>100</v>
      </c>
      <c r="G137" s="567">
        <f>G138</f>
        <v>2746.3</v>
      </c>
      <c r="H137" s="272">
        <v>0</v>
      </c>
      <c r="I137" s="244">
        <v>0</v>
      </c>
      <c r="J137" s="240"/>
      <c r="K137" s="240"/>
      <c r="L137" s="240"/>
      <c r="M137" s="240"/>
      <c r="N137" s="240"/>
      <c r="O137" s="240"/>
      <c r="P137" s="240"/>
      <c r="Q137" s="240"/>
      <c r="R137" s="240"/>
      <c r="S137" s="240"/>
      <c r="T137" s="240"/>
      <c r="U137" s="240"/>
      <c r="V137" s="240"/>
      <c r="W137" s="240"/>
      <c r="X137" s="240"/>
      <c r="Y137" s="240"/>
      <c r="Z137" s="240"/>
      <c r="AA137" s="240"/>
      <c r="AB137" s="240"/>
      <c r="AC137" s="240"/>
      <c r="AD137" s="240"/>
      <c r="AE137" s="240"/>
      <c r="AF137" s="240"/>
      <c r="AG137" s="240"/>
      <c r="AH137" s="240"/>
      <c r="AI137" s="240"/>
      <c r="AJ137" s="240"/>
      <c r="AK137" s="240"/>
      <c r="AL137" s="240"/>
    </row>
    <row r="138" spans="1:38" s="241" customFormat="1" ht="15" customHeight="1" x14ac:dyDescent="0.3">
      <c r="A138" s="622" t="s">
        <v>119</v>
      </c>
      <c r="B138" s="571">
        <v>650</v>
      </c>
      <c r="C138" s="572">
        <v>1</v>
      </c>
      <c r="D138" s="573">
        <v>2</v>
      </c>
      <c r="E138" s="624" t="s">
        <v>121</v>
      </c>
      <c r="F138" s="626">
        <v>120</v>
      </c>
      <c r="G138" s="567">
        <f>'приложение 3 (№7 2019г.)'!G23</f>
        <v>2746.3</v>
      </c>
      <c r="H138" s="272">
        <v>0</v>
      </c>
      <c r="I138" s="244">
        <v>0</v>
      </c>
      <c r="J138" s="240"/>
      <c r="K138" s="240"/>
      <c r="L138" s="240"/>
      <c r="M138" s="240"/>
      <c r="N138" s="240"/>
      <c r="O138" s="240"/>
      <c r="P138" s="240"/>
      <c r="Q138" s="240"/>
      <c r="R138" s="240"/>
      <c r="S138" s="240"/>
      <c r="T138" s="240"/>
      <c r="U138" s="240"/>
      <c r="V138" s="240"/>
      <c r="W138" s="240"/>
      <c r="X138" s="240"/>
      <c r="Y138" s="240"/>
      <c r="Z138" s="240"/>
      <c r="AA138" s="240"/>
      <c r="AB138" s="240"/>
      <c r="AC138" s="240"/>
      <c r="AD138" s="240"/>
      <c r="AE138" s="240"/>
      <c r="AF138" s="240"/>
      <c r="AG138" s="240"/>
      <c r="AH138" s="240"/>
      <c r="AI138" s="240"/>
      <c r="AJ138" s="240"/>
      <c r="AK138" s="240"/>
      <c r="AL138" s="240"/>
    </row>
    <row r="139" spans="1:38" s="235" customFormat="1" ht="31.2" x14ac:dyDescent="0.25">
      <c r="A139" s="452" t="s">
        <v>148</v>
      </c>
      <c r="B139" s="571">
        <v>650</v>
      </c>
      <c r="C139" s="572">
        <v>1</v>
      </c>
      <c r="D139" s="627">
        <v>13</v>
      </c>
      <c r="E139" s="624" t="s">
        <v>149</v>
      </c>
      <c r="F139" s="626"/>
      <c r="G139" s="628">
        <f>G140+G142</f>
        <v>2205.6</v>
      </c>
      <c r="H139" s="233" t="e">
        <f>H140+H142</f>
        <v>#REF!</v>
      </c>
      <c r="I139" s="267" t="e">
        <f>I140+I142</f>
        <v>#REF!</v>
      </c>
    </row>
    <row r="140" spans="1:38" s="235" customFormat="1" ht="31.2" x14ac:dyDescent="0.25">
      <c r="A140" s="410" t="s">
        <v>219</v>
      </c>
      <c r="B140" s="571">
        <v>650</v>
      </c>
      <c r="C140" s="572">
        <v>1</v>
      </c>
      <c r="D140" s="627">
        <v>13</v>
      </c>
      <c r="E140" s="624" t="s">
        <v>149</v>
      </c>
      <c r="F140" s="575">
        <v>200</v>
      </c>
      <c r="G140" s="628">
        <f>G141</f>
        <v>988.59999999999991</v>
      </c>
      <c r="H140" s="233" t="e">
        <f>H141</f>
        <v>#REF!</v>
      </c>
      <c r="I140" s="267" t="e">
        <f>I141</f>
        <v>#REF!</v>
      </c>
    </row>
    <row r="141" spans="1:38" s="235" customFormat="1" ht="31.2" x14ac:dyDescent="0.25">
      <c r="A141" s="546" t="s">
        <v>129</v>
      </c>
      <c r="B141" s="571">
        <v>650</v>
      </c>
      <c r="C141" s="572">
        <v>1</v>
      </c>
      <c r="D141" s="627">
        <v>13</v>
      </c>
      <c r="E141" s="624" t="s">
        <v>149</v>
      </c>
      <c r="F141" s="575">
        <v>240</v>
      </c>
      <c r="G141" s="628">
        <f>'приложение 3 (№7 2019г.)'!G54+'приложение 3 (№7 2019г.)'!G148</f>
        <v>988.59999999999991</v>
      </c>
      <c r="H141" s="233" t="e">
        <f>#REF!</f>
        <v>#REF!</v>
      </c>
      <c r="I141" s="267" t="e">
        <f>#REF!</f>
        <v>#REF!</v>
      </c>
    </row>
    <row r="142" spans="1:38" s="235" customFormat="1" x14ac:dyDescent="0.3">
      <c r="A142" s="622" t="s">
        <v>150</v>
      </c>
      <c r="B142" s="571">
        <v>650</v>
      </c>
      <c r="C142" s="572">
        <v>1</v>
      </c>
      <c r="D142" s="627">
        <v>13</v>
      </c>
      <c r="E142" s="624" t="s">
        <v>149</v>
      </c>
      <c r="F142" s="575">
        <v>800</v>
      </c>
      <c r="G142" s="628">
        <f>G143+G144</f>
        <v>1217</v>
      </c>
      <c r="H142" s="233" t="e">
        <f>H144</f>
        <v>#REF!</v>
      </c>
      <c r="I142" s="267" t="e">
        <f>I144</f>
        <v>#REF!</v>
      </c>
      <c r="J142" s="276"/>
    </row>
    <row r="143" spans="1:38" s="235" customFormat="1" ht="35.4" hidden="1" customHeight="1" x14ac:dyDescent="0.25">
      <c r="A143" s="555" t="s">
        <v>332</v>
      </c>
      <c r="B143" s="571">
        <v>650</v>
      </c>
      <c r="C143" s="572">
        <v>1</v>
      </c>
      <c r="D143" s="627">
        <v>13</v>
      </c>
      <c r="E143" s="624" t="s">
        <v>149</v>
      </c>
      <c r="F143" s="575">
        <v>830</v>
      </c>
      <c r="G143" s="628">
        <f>'[3]приложение №7 2019г.'!G56</f>
        <v>0</v>
      </c>
      <c r="H143" s="233" t="e">
        <f>#REF!</f>
        <v>#REF!</v>
      </c>
      <c r="I143" s="267" t="e">
        <f>#REF!</f>
        <v>#REF!</v>
      </c>
      <c r="J143" s="276"/>
    </row>
    <row r="144" spans="1:38" s="235" customFormat="1" ht="15" customHeight="1" x14ac:dyDescent="0.25">
      <c r="A144" s="546" t="s">
        <v>152</v>
      </c>
      <c r="B144" s="571">
        <v>650</v>
      </c>
      <c r="C144" s="572">
        <v>1</v>
      </c>
      <c r="D144" s="627">
        <v>13</v>
      </c>
      <c r="E144" s="624" t="s">
        <v>149</v>
      </c>
      <c r="F144" s="575">
        <v>850</v>
      </c>
      <c r="G144" s="628">
        <f>'приложение 3 (№7 2019г.)'!G57</f>
        <v>1217</v>
      </c>
      <c r="H144" s="233" t="e">
        <f>#REF!</f>
        <v>#REF!</v>
      </c>
      <c r="I144" s="267" t="e">
        <f>#REF!</f>
        <v>#REF!</v>
      </c>
      <c r="J144" s="276"/>
    </row>
    <row r="145" spans="1:38" s="235" customFormat="1" ht="18.600000000000001" customHeight="1" x14ac:dyDescent="0.3">
      <c r="A145" s="622" t="s">
        <v>298</v>
      </c>
      <c r="B145" s="571">
        <v>650</v>
      </c>
      <c r="C145" s="572">
        <v>1</v>
      </c>
      <c r="D145" s="627">
        <v>13</v>
      </c>
      <c r="E145" s="624" t="s">
        <v>299</v>
      </c>
      <c r="F145" s="575"/>
      <c r="G145" s="628">
        <f>G146</f>
        <v>136.5</v>
      </c>
      <c r="H145" s="233" t="e">
        <f>H147</f>
        <v>#REF!</v>
      </c>
      <c r="I145" s="267" t="e">
        <f>I147</f>
        <v>#REF!</v>
      </c>
      <c r="J145" s="276"/>
    </row>
    <row r="146" spans="1:38" s="235" customFormat="1" ht="21" customHeight="1" x14ac:dyDescent="0.3">
      <c r="A146" s="622" t="s">
        <v>300</v>
      </c>
      <c r="B146" s="571">
        <v>650</v>
      </c>
      <c r="C146" s="572">
        <v>1</v>
      </c>
      <c r="D146" s="627">
        <v>13</v>
      </c>
      <c r="E146" s="624" t="s">
        <v>299</v>
      </c>
      <c r="F146" s="575">
        <v>300</v>
      </c>
      <c r="G146" s="628">
        <f>G147</f>
        <v>136.5</v>
      </c>
      <c r="H146" s="233" t="e">
        <f>H148</f>
        <v>#REF!</v>
      </c>
      <c r="I146" s="267" t="e">
        <f>I148</f>
        <v>#REF!</v>
      </c>
      <c r="J146" s="276"/>
    </row>
    <row r="147" spans="1:38" s="235" customFormat="1" ht="24.6" customHeight="1" x14ac:dyDescent="0.25">
      <c r="A147" s="436" t="s">
        <v>301</v>
      </c>
      <c r="B147" s="571">
        <v>650</v>
      </c>
      <c r="C147" s="572">
        <v>1</v>
      </c>
      <c r="D147" s="627">
        <v>13</v>
      </c>
      <c r="E147" s="624" t="s">
        <v>299</v>
      </c>
      <c r="F147" s="575">
        <v>310</v>
      </c>
      <c r="G147" s="628">
        <f>'приложение 3 (№7 2019г.)'!G273</f>
        <v>136.5</v>
      </c>
      <c r="H147" s="233" t="e">
        <f>#REF!</f>
        <v>#REF!</v>
      </c>
      <c r="I147" s="267" t="e">
        <f>#REF!</f>
        <v>#REF!</v>
      </c>
      <c r="J147" s="276"/>
    </row>
    <row r="148" spans="1:38" s="241" customFormat="1" x14ac:dyDescent="0.25">
      <c r="A148" s="452" t="s">
        <v>126</v>
      </c>
      <c r="B148" s="571">
        <v>650</v>
      </c>
      <c r="C148" s="572">
        <v>1</v>
      </c>
      <c r="D148" s="627">
        <v>13</v>
      </c>
      <c r="E148" s="624" t="s">
        <v>127</v>
      </c>
      <c r="F148" s="626"/>
      <c r="G148" s="628">
        <f>G149+G151+G153</f>
        <v>5841</v>
      </c>
      <c r="H148" s="233" t="e">
        <f>H149+H151+#REF!</f>
        <v>#REF!</v>
      </c>
      <c r="I148" s="267" t="e">
        <f>I149+I151+#REF!</f>
        <v>#REF!</v>
      </c>
      <c r="J148" s="240"/>
      <c r="K148" s="240"/>
      <c r="L148" s="240"/>
      <c r="M148" s="240"/>
      <c r="N148" s="240"/>
      <c r="O148" s="240"/>
      <c r="P148" s="240"/>
      <c r="Q148" s="240"/>
      <c r="R148" s="240"/>
      <c r="S148" s="240"/>
      <c r="T148" s="240"/>
      <c r="U148" s="240"/>
      <c r="V148" s="240"/>
      <c r="W148" s="240"/>
      <c r="X148" s="240"/>
      <c r="Y148" s="240"/>
      <c r="Z148" s="240"/>
      <c r="AA148" s="240"/>
      <c r="AB148" s="240"/>
      <c r="AC148" s="240"/>
      <c r="AD148" s="240"/>
      <c r="AE148" s="240"/>
      <c r="AF148" s="240"/>
      <c r="AG148" s="240"/>
      <c r="AH148" s="240"/>
      <c r="AI148" s="240"/>
      <c r="AJ148" s="240"/>
      <c r="AK148" s="240"/>
      <c r="AL148" s="240"/>
    </row>
    <row r="149" spans="1:38" s="274" customFormat="1" ht="46.8" x14ac:dyDescent="0.25">
      <c r="A149" s="546" t="s">
        <v>118</v>
      </c>
      <c r="B149" s="571">
        <v>650</v>
      </c>
      <c r="C149" s="572">
        <v>1</v>
      </c>
      <c r="D149" s="627">
        <v>13</v>
      </c>
      <c r="E149" s="624" t="s">
        <v>127</v>
      </c>
      <c r="F149" s="575">
        <v>100</v>
      </c>
      <c r="G149" s="576">
        <f>G150</f>
        <v>645</v>
      </c>
      <c r="H149" s="236" t="e">
        <f>H150</f>
        <v>#REF!</v>
      </c>
      <c r="I149" s="273" t="e">
        <f>I150</f>
        <v>#REF!</v>
      </c>
      <c r="J149" s="235"/>
      <c r="K149" s="235"/>
      <c r="L149" s="235"/>
      <c r="M149" s="235"/>
      <c r="N149" s="235"/>
      <c r="O149" s="235"/>
      <c r="P149" s="235"/>
      <c r="Q149" s="235"/>
      <c r="R149" s="235"/>
      <c r="S149" s="235"/>
      <c r="T149" s="235"/>
      <c r="U149" s="235"/>
      <c r="V149" s="235"/>
      <c r="W149" s="235"/>
      <c r="X149" s="235"/>
      <c r="Y149" s="235"/>
      <c r="Z149" s="235"/>
      <c r="AA149" s="235"/>
      <c r="AB149" s="235"/>
      <c r="AC149" s="235"/>
      <c r="AD149" s="235"/>
      <c r="AE149" s="235"/>
      <c r="AF149" s="235"/>
      <c r="AG149" s="235"/>
      <c r="AH149" s="235"/>
      <c r="AI149" s="235"/>
      <c r="AJ149" s="235"/>
      <c r="AK149" s="235"/>
      <c r="AL149" s="235"/>
    </row>
    <row r="150" spans="1:38" s="274" customFormat="1" ht="15" customHeight="1" x14ac:dyDescent="0.25">
      <c r="A150" s="546" t="s">
        <v>119</v>
      </c>
      <c r="B150" s="571">
        <v>650</v>
      </c>
      <c r="C150" s="572">
        <v>1</v>
      </c>
      <c r="D150" s="627">
        <v>13</v>
      </c>
      <c r="E150" s="624" t="s">
        <v>127</v>
      </c>
      <c r="F150" s="575">
        <v>120</v>
      </c>
      <c r="G150" s="576">
        <f>'приложение 3 (№7 2019г.)'!G60</f>
        <v>645</v>
      </c>
      <c r="H150" s="236" t="e">
        <f>#REF!</f>
        <v>#REF!</v>
      </c>
      <c r="I150" s="273" t="e">
        <f>#REF!</f>
        <v>#REF!</v>
      </c>
      <c r="J150" s="235"/>
      <c r="K150" s="235"/>
      <c r="L150" s="235"/>
      <c r="M150" s="235"/>
      <c r="N150" s="235"/>
      <c r="O150" s="235"/>
      <c r="P150" s="235"/>
      <c r="Q150" s="235"/>
      <c r="R150" s="235"/>
      <c r="S150" s="235"/>
      <c r="T150" s="235"/>
      <c r="U150" s="235"/>
      <c r="V150" s="235"/>
      <c r="W150" s="235"/>
      <c r="X150" s="235"/>
      <c r="Y150" s="235"/>
      <c r="Z150" s="235"/>
      <c r="AA150" s="235"/>
      <c r="AB150" s="235"/>
      <c r="AC150" s="235"/>
      <c r="AD150" s="235"/>
      <c r="AE150" s="235"/>
      <c r="AF150" s="235"/>
      <c r="AG150" s="235"/>
      <c r="AH150" s="235"/>
      <c r="AI150" s="235"/>
      <c r="AJ150" s="235"/>
      <c r="AK150" s="235"/>
      <c r="AL150" s="235"/>
    </row>
    <row r="151" spans="1:38" s="274" customFormat="1" ht="31.2" x14ac:dyDescent="0.25">
      <c r="A151" s="410" t="s">
        <v>219</v>
      </c>
      <c r="B151" s="571">
        <v>650</v>
      </c>
      <c r="C151" s="572">
        <v>1</v>
      </c>
      <c r="D151" s="627">
        <v>13</v>
      </c>
      <c r="E151" s="624" t="s">
        <v>127</v>
      </c>
      <c r="F151" s="575">
        <v>200</v>
      </c>
      <c r="G151" s="576">
        <f>G152</f>
        <v>5171</v>
      </c>
      <c r="H151" s="236" t="e">
        <f>H152</f>
        <v>#REF!</v>
      </c>
      <c r="I151" s="273" t="e">
        <f>I152</f>
        <v>#REF!</v>
      </c>
      <c r="J151" s="235"/>
      <c r="K151" s="235"/>
      <c r="L151" s="235"/>
      <c r="M151" s="235"/>
      <c r="N151" s="235"/>
      <c r="O151" s="235"/>
      <c r="P151" s="235"/>
      <c r="Q151" s="235"/>
      <c r="R151" s="235"/>
      <c r="S151" s="235"/>
      <c r="T151" s="235"/>
      <c r="U151" s="235"/>
      <c r="V151" s="235"/>
      <c r="W151" s="235"/>
      <c r="X151" s="235"/>
      <c r="Y151" s="235"/>
      <c r="Z151" s="235"/>
      <c r="AA151" s="235"/>
      <c r="AB151" s="235"/>
      <c r="AC151" s="235"/>
      <c r="AD151" s="235"/>
      <c r="AE151" s="235"/>
      <c r="AF151" s="235"/>
      <c r="AG151" s="235"/>
      <c r="AH151" s="235"/>
      <c r="AI151" s="235"/>
      <c r="AJ151" s="235"/>
      <c r="AK151" s="235"/>
      <c r="AL151" s="235"/>
    </row>
    <row r="152" spans="1:38" s="274" customFormat="1" ht="30.75" customHeight="1" x14ac:dyDescent="0.25">
      <c r="A152" s="546" t="s">
        <v>129</v>
      </c>
      <c r="B152" s="571">
        <v>650</v>
      </c>
      <c r="C152" s="572">
        <v>1</v>
      </c>
      <c r="D152" s="627">
        <v>13</v>
      </c>
      <c r="E152" s="624" t="s">
        <v>127</v>
      </c>
      <c r="F152" s="575">
        <v>240</v>
      </c>
      <c r="G152" s="586">
        <f>'приложение 3 (№7 2019г.)'!G62</f>
        <v>5171</v>
      </c>
      <c r="H152" s="236" t="e">
        <f>#REF!</f>
        <v>#REF!</v>
      </c>
      <c r="I152" s="273" t="e">
        <f>#REF!</f>
        <v>#REF!</v>
      </c>
      <c r="J152" s="235"/>
      <c r="K152" s="235"/>
      <c r="L152" s="235"/>
      <c r="M152" s="235"/>
      <c r="N152" s="235"/>
      <c r="O152" s="235"/>
      <c r="P152" s="235"/>
      <c r="Q152" s="235"/>
      <c r="R152" s="235"/>
      <c r="S152" s="235"/>
      <c r="T152" s="235"/>
      <c r="U152" s="235"/>
      <c r="V152" s="235"/>
      <c r="W152" s="235"/>
      <c r="X152" s="235"/>
      <c r="Y152" s="235"/>
      <c r="Z152" s="235"/>
      <c r="AA152" s="235"/>
      <c r="AB152" s="235"/>
      <c r="AC152" s="235"/>
      <c r="AD152" s="235"/>
      <c r="AE152" s="235"/>
      <c r="AF152" s="235"/>
      <c r="AG152" s="235"/>
      <c r="AH152" s="235"/>
      <c r="AI152" s="235"/>
      <c r="AJ152" s="235"/>
      <c r="AK152" s="235"/>
      <c r="AL152" s="235"/>
    </row>
    <row r="153" spans="1:38" s="235" customFormat="1" x14ac:dyDescent="0.3">
      <c r="A153" s="622" t="s">
        <v>150</v>
      </c>
      <c r="B153" s="571">
        <v>650</v>
      </c>
      <c r="C153" s="572">
        <v>1</v>
      </c>
      <c r="D153" s="627">
        <v>13</v>
      </c>
      <c r="E153" s="624" t="s">
        <v>127</v>
      </c>
      <c r="F153" s="575">
        <v>800</v>
      </c>
      <c r="G153" s="628">
        <f>G154</f>
        <v>25</v>
      </c>
      <c r="H153" s="233">
        <f>H155</f>
        <v>0</v>
      </c>
      <c r="I153" s="267">
        <f>I155</f>
        <v>0</v>
      </c>
      <c r="J153" s="276"/>
    </row>
    <row r="154" spans="1:38" s="235" customFormat="1" ht="15" customHeight="1" x14ac:dyDescent="0.25">
      <c r="A154" s="546" t="s">
        <v>152</v>
      </c>
      <c r="B154" s="571">
        <v>650</v>
      </c>
      <c r="C154" s="572">
        <v>1</v>
      </c>
      <c r="D154" s="627">
        <v>13</v>
      </c>
      <c r="E154" s="624" t="s">
        <v>127</v>
      </c>
      <c r="F154" s="575">
        <v>850</v>
      </c>
      <c r="G154" s="628">
        <f>'приложение 3 (№7 2019г.)'!G64</f>
        <v>25</v>
      </c>
      <c r="H154" s="233" t="e">
        <f>#REF!</f>
        <v>#REF!</v>
      </c>
      <c r="I154" s="267" t="e">
        <f>#REF!</f>
        <v>#REF!</v>
      </c>
      <c r="J154" s="276"/>
    </row>
    <row r="155" spans="1:38" s="235" customFormat="1" ht="31.2" x14ac:dyDescent="0.25">
      <c r="A155" s="629" t="s">
        <v>175</v>
      </c>
      <c r="B155" s="630">
        <v>650</v>
      </c>
      <c r="C155" s="631">
        <v>3</v>
      </c>
      <c r="D155" s="632">
        <v>9</v>
      </c>
      <c r="E155" s="633" t="s">
        <v>176</v>
      </c>
      <c r="F155" s="634"/>
      <c r="G155" s="635">
        <f>G160+G156</f>
        <v>831.3</v>
      </c>
      <c r="H155" s="264"/>
      <c r="I155" s="265"/>
    </row>
    <row r="156" spans="1:38" s="235" customFormat="1" ht="27" customHeight="1" x14ac:dyDescent="0.25">
      <c r="A156" s="452" t="s">
        <v>177</v>
      </c>
      <c r="B156" s="636">
        <v>650</v>
      </c>
      <c r="C156" s="572">
        <v>3</v>
      </c>
      <c r="D156" s="573">
        <v>9</v>
      </c>
      <c r="E156" s="637" t="s">
        <v>178</v>
      </c>
      <c r="F156" s="638"/>
      <c r="G156" s="628">
        <f>G157</f>
        <v>180</v>
      </c>
      <c r="H156" s="264"/>
      <c r="I156" s="265"/>
    </row>
    <row r="157" spans="1:38" s="279" customFormat="1" ht="27.6" customHeight="1" x14ac:dyDescent="0.25">
      <c r="A157" s="577" t="s">
        <v>128</v>
      </c>
      <c r="B157" s="636">
        <v>650</v>
      </c>
      <c r="C157" s="572">
        <v>3</v>
      </c>
      <c r="D157" s="573">
        <v>9</v>
      </c>
      <c r="E157" s="637" t="s">
        <v>178</v>
      </c>
      <c r="F157" s="589">
        <v>200</v>
      </c>
      <c r="G157" s="628">
        <f>G158+G159</f>
        <v>180</v>
      </c>
      <c r="H157" s="277">
        <v>0</v>
      </c>
      <c r="I157" s="278"/>
      <c r="J157" s="235"/>
      <c r="K157" s="235"/>
      <c r="L157" s="235"/>
      <c r="M157" s="235"/>
      <c r="N157" s="235"/>
      <c r="O157" s="235"/>
      <c r="P157" s="235"/>
      <c r="Q157" s="235"/>
      <c r="R157" s="235"/>
      <c r="S157" s="235"/>
      <c r="T157" s="235"/>
      <c r="U157" s="235"/>
      <c r="V157" s="235"/>
      <c r="W157" s="235"/>
      <c r="X157" s="235"/>
      <c r="Y157" s="235"/>
      <c r="Z157" s="235"/>
      <c r="AA157" s="235"/>
      <c r="AB157" s="235"/>
      <c r="AC157" s="235"/>
      <c r="AD157" s="235"/>
      <c r="AE157" s="235"/>
      <c r="AF157" s="235"/>
      <c r="AG157" s="235"/>
      <c r="AH157" s="235"/>
      <c r="AI157" s="235"/>
      <c r="AJ157" s="235"/>
      <c r="AK157" s="235"/>
      <c r="AL157" s="235"/>
    </row>
    <row r="158" spans="1:38" s="235" customFormat="1" ht="31.95" customHeight="1" x14ac:dyDescent="0.25">
      <c r="A158" s="639" t="s">
        <v>179</v>
      </c>
      <c r="B158" s="636">
        <v>650</v>
      </c>
      <c r="C158" s="572">
        <v>3</v>
      </c>
      <c r="D158" s="573">
        <v>9</v>
      </c>
      <c r="E158" s="637" t="s">
        <v>178</v>
      </c>
      <c r="F158" s="589">
        <v>230</v>
      </c>
      <c r="G158" s="628">
        <f>'приложение 3 (№7 2019г.)'!G90</f>
        <v>180</v>
      </c>
      <c r="H158" s="236" t="e">
        <f>H159</f>
        <v>#REF!</v>
      </c>
      <c r="I158" s="273" t="e">
        <f>I159</f>
        <v>#REF!</v>
      </c>
    </row>
    <row r="159" spans="1:38" s="76" customFormat="1" ht="31.2" customHeight="1" x14ac:dyDescent="0.25">
      <c r="A159" s="546" t="s">
        <v>129</v>
      </c>
      <c r="B159" s="636">
        <v>650</v>
      </c>
      <c r="C159" s="572">
        <v>3</v>
      </c>
      <c r="D159" s="573">
        <v>9</v>
      </c>
      <c r="E159" s="640" t="s">
        <v>178</v>
      </c>
      <c r="F159" s="589">
        <v>240</v>
      </c>
      <c r="G159" s="628">
        <f>'приложение 3 (№7 2019г.)'!G91</f>
        <v>0</v>
      </c>
      <c r="H159" s="236" t="e">
        <f>#REF!</f>
        <v>#REF!</v>
      </c>
      <c r="I159" s="273" t="e">
        <f>#REF!</f>
        <v>#REF!</v>
      </c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</row>
    <row r="160" spans="1:38" s="235" customFormat="1" x14ac:dyDescent="0.25">
      <c r="A160" s="452" t="s">
        <v>126</v>
      </c>
      <c r="B160" s="636">
        <v>650</v>
      </c>
      <c r="C160" s="572">
        <v>3</v>
      </c>
      <c r="D160" s="573">
        <v>9</v>
      </c>
      <c r="E160" s="637" t="s">
        <v>180</v>
      </c>
      <c r="F160" s="626"/>
      <c r="G160" s="628">
        <f>G161</f>
        <v>651.29999999999995</v>
      </c>
      <c r="H160" s="264"/>
      <c r="I160" s="265"/>
    </row>
    <row r="161" spans="1:38" s="235" customFormat="1" ht="31.2" x14ac:dyDescent="0.25">
      <c r="A161" s="410" t="s">
        <v>219</v>
      </c>
      <c r="B161" s="636">
        <v>650</v>
      </c>
      <c r="C161" s="572">
        <v>3</v>
      </c>
      <c r="D161" s="573">
        <v>9</v>
      </c>
      <c r="E161" s="637" t="s">
        <v>180</v>
      </c>
      <c r="F161" s="589">
        <v>200</v>
      </c>
      <c r="G161" s="576">
        <f>G162</f>
        <v>651.29999999999995</v>
      </c>
      <c r="H161" s="264"/>
      <c r="I161" s="265"/>
    </row>
    <row r="162" spans="1:38" s="235" customFormat="1" ht="30.75" customHeight="1" x14ac:dyDescent="0.25">
      <c r="A162" s="546" t="s">
        <v>129</v>
      </c>
      <c r="B162" s="636">
        <v>650</v>
      </c>
      <c r="C162" s="572">
        <v>3</v>
      </c>
      <c r="D162" s="573">
        <v>9</v>
      </c>
      <c r="E162" s="637" t="s">
        <v>180</v>
      </c>
      <c r="F162" s="589">
        <v>240</v>
      </c>
      <c r="G162" s="576">
        <f>'приложение 3 (№7 2019г.)'!G94+'приложение 3 (№7 2019г.)'!G279</f>
        <v>651.29999999999995</v>
      </c>
      <c r="H162" s="264"/>
      <c r="I162" s="265"/>
    </row>
    <row r="163" spans="1:38" s="131" customFormat="1" ht="24.75" customHeight="1" x14ac:dyDescent="0.25">
      <c r="A163" s="629" t="s">
        <v>213</v>
      </c>
      <c r="B163" s="630">
        <v>650</v>
      </c>
      <c r="C163" s="631">
        <v>3</v>
      </c>
      <c r="D163" s="632">
        <v>9</v>
      </c>
      <c r="E163" s="641" t="s">
        <v>214</v>
      </c>
      <c r="F163" s="634"/>
      <c r="G163" s="635">
        <f>G164</f>
        <v>5231.6000000000004</v>
      </c>
      <c r="H163" s="264"/>
      <c r="I163" s="265"/>
    </row>
    <row r="164" spans="1:38" s="131" customFormat="1" ht="24.75" customHeight="1" x14ac:dyDescent="0.25">
      <c r="A164" s="523" t="s">
        <v>215</v>
      </c>
      <c r="B164" s="636">
        <v>650</v>
      </c>
      <c r="C164" s="572">
        <v>3</v>
      </c>
      <c r="D164" s="573">
        <v>9</v>
      </c>
      <c r="E164" s="551" t="s">
        <v>216</v>
      </c>
      <c r="F164" s="638"/>
      <c r="G164" s="628">
        <f>G165</f>
        <v>5231.6000000000004</v>
      </c>
      <c r="H164" s="264"/>
      <c r="I164" s="265"/>
    </row>
    <row r="165" spans="1:38" s="280" customFormat="1" ht="22.5" customHeight="1" x14ac:dyDescent="0.25">
      <c r="A165" s="410" t="s">
        <v>219</v>
      </c>
      <c r="B165" s="636">
        <v>650</v>
      </c>
      <c r="C165" s="572">
        <v>3</v>
      </c>
      <c r="D165" s="573">
        <v>9</v>
      </c>
      <c r="E165" s="557" t="s">
        <v>216</v>
      </c>
      <c r="F165" s="589">
        <v>200</v>
      </c>
      <c r="G165" s="628">
        <f>G166</f>
        <v>5231.6000000000004</v>
      </c>
      <c r="H165" s="277">
        <v>0</v>
      </c>
      <c r="I165" s="278"/>
      <c r="J165" s="131"/>
      <c r="K165" s="131"/>
      <c r="L165" s="131"/>
      <c r="M165" s="131"/>
      <c r="N165" s="131"/>
      <c r="O165" s="131"/>
      <c r="P165" s="131"/>
      <c r="Q165" s="131"/>
      <c r="R165" s="131"/>
      <c r="S165" s="131"/>
      <c r="T165" s="131"/>
      <c r="U165" s="131"/>
      <c r="V165" s="131"/>
      <c r="W165" s="131"/>
      <c r="X165" s="131"/>
      <c r="Y165" s="131"/>
      <c r="Z165" s="131"/>
      <c r="AA165" s="131"/>
      <c r="AB165" s="131"/>
      <c r="AC165" s="131"/>
      <c r="AD165" s="131"/>
      <c r="AE165" s="131"/>
      <c r="AF165" s="131"/>
      <c r="AG165" s="131"/>
      <c r="AH165" s="131"/>
      <c r="AI165" s="131"/>
      <c r="AJ165" s="131"/>
      <c r="AK165" s="131"/>
      <c r="AL165" s="131"/>
    </row>
    <row r="166" spans="1:38" s="131" customFormat="1" ht="34.5" customHeight="1" x14ac:dyDescent="0.25">
      <c r="A166" s="546" t="s">
        <v>129</v>
      </c>
      <c r="B166" s="636">
        <v>650</v>
      </c>
      <c r="C166" s="572">
        <v>3</v>
      </c>
      <c r="D166" s="573">
        <v>9</v>
      </c>
      <c r="E166" s="557" t="s">
        <v>216</v>
      </c>
      <c r="F166" s="589">
        <v>240</v>
      </c>
      <c r="G166" s="576">
        <f>'приложение 3 (№7 2019г.)'!G137</f>
        <v>5231.6000000000004</v>
      </c>
      <c r="H166" s="264"/>
      <c r="I166" s="265"/>
    </row>
    <row r="167" spans="1:38" s="241" customFormat="1" ht="24" customHeight="1" x14ac:dyDescent="0.25">
      <c r="A167" s="629" t="s">
        <v>239</v>
      </c>
      <c r="B167" s="642">
        <v>650</v>
      </c>
      <c r="C167" s="631">
        <v>5</v>
      </c>
      <c r="D167" s="632">
        <v>1</v>
      </c>
      <c r="E167" s="643" t="s">
        <v>230</v>
      </c>
      <c r="F167" s="644"/>
      <c r="G167" s="635">
        <f>G168</f>
        <v>8809.5590000000011</v>
      </c>
      <c r="H167" s="233" t="e">
        <f>#REF!</f>
        <v>#REF!</v>
      </c>
      <c r="I167" s="267" t="e">
        <f>#REF!</f>
        <v>#REF!</v>
      </c>
      <c r="J167" s="240"/>
      <c r="K167" s="240"/>
      <c r="L167" s="240"/>
      <c r="M167" s="240"/>
      <c r="N167" s="240"/>
      <c r="O167" s="240"/>
      <c r="P167" s="240"/>
      <c r="Q167" s="240"/>
      <c r="R167" s="240"/>
      <c r="S167" s="240"/>
      <c r="T167" s="240"/>
      <c r="U167" s="240"/>
      <c r="V167" s="240"/>
      <c r="W167" s="240"/>
      <c r="X167" s="240"/>
      <c r="Y167" s="240"/>
      <c r="Z167" s="240"/>
      <c r="AA167" s="240"/>
      <c r="AB167" s="240"/>
      <c r="AC167" s="240"/>
      <c r="AD167" s="240"/>
      <c r="AE167" s="240"/>
      <c r="AF167" s="240"/>
      <c r="AG167" s="240"/>
      <c r="AH167" s="240"/>
      <c r="AI167" s="240"/>
      <c r="AJ167" s="240"/>
      <c r="AK167" s="240"/>
      <c r="AL167" s="240"/>
    </row>
    <row r="168" spans="1:38" s="241" customFormat="1" ht="18" customHeight="1" x14ac:dyDescent="0.25">
      <c r="A168" s="645" t="s">
        <v>126</v>
      </c>
      <c r="B168" s="517">
        <v>650</v>
      </c>
      <c r="C168" s="518">
        <v>5</v>
      </c>
      <c r="D168" s="519">
        <v>1</v>
      </c>
      <c r="E168" s="599" t="s">
        <v>231</v>
      </c>
      <c r="F168" s="584"/>
      <c r="G168" s="567">
        <f>G169+G171+G173</f>
        <v>8809.5590000000011</v>
      </c>
      <c r="H168" s="233">
        <v>0</v>
      </c>
      <c r="I168" s="267">
        <v>0</v>
      </c>
      <c r="J168" s="240"/>
      <c r="K168" s="240"/>
      <c r="L168" s="240"/>
      <c r="M168" s="240"/>
      <c r="N168" s="240"/>
      <c r="O168" s="240"/>
      <c r="P168" s="240"/>
      <c r="Q168" s="240"/>
      <c r="R168" s="240"/>
      <c r="S168" s="240"/>
      <c r="T168" s="240"/>
      <c r="U168" s="240"/>
      <c r="V168" s="240"/>
      <c r="W168" s="240"/>
      <c r="X168" s="240"/>
      <c r="Y168" s="240"/>
      <c r="Z168" s="240"/>
      <c r="AA168" s="240"/>
      <c r="AB168" s="240"/>
      <c r="AC168" s="240"/>
      <c r="AD168" s="240"/>
      <c r="AE168" s="240"/>
      <c r="AF168" s="240"/>
      <c r="AG168" s="240"/>
      <c r="AH168" s="240"/>
      <c r="AI168" s="240"/>
      <c r="AJ168" s="240"/>
      <c r="AK168" s="240"/>
      <c r="AL168" s="240"/>
    </row>
    <row r="169" spans="1:38" s="274" customFormat="1" ht="19.5" customHeight="1" x14ac:dyDescent="0.25">
      <c r="A169" s="410" t="s">
        <v>219</v>
      </c>
      <c r="B169" s="517">
        <v>650</v>
      </c>
      <c r="C169" s="518">
        <v>5</v>
      </c>
      <c r="D169" s="519">
        <v>1</v>
      </c>
      <c r="E169" s="599" t="s">
        <v>231</v>
      </c>
      <c r="F169" s="584">
        <v>200</v>
      </c>
      <c r="G169" s="567">
        <f>G170</f>
        <v>7009.5590000000011</v>
      </c>
      <c r="H169" s="233" t="e">
        <f>H170</f>
        <v>#REF!</v>
      </c>
      <c r="I169" s="267" t="e">
        <f>I170</f>
        <v>#REF!</v>
      </c>
      <c r="J169" s="235"/>
      <c r="K169" s="235"/>
      <c r="L169" s="235"/>
      <c r="M169" s="235"/>
      <c r="N169" s="235"/>
      <c r="O169" s="235"/>
      <c r="P169" s="235"/>
      <c r="Q169" s="235"/>
      <c r="R169" s="235"/>
      <c r="S169" s="235"/>
      <c r="T169" s="235"/>
      <c r="U169" s="235"/>
      <c r="V169" s="235"/>
      <c r="W169" s="235"/>
      <c r="X169" s="235"/>
      <c r="Y169" s="235"/>
      <c r="Z169" s="235"/>
      <c r="AA169" s="235"/>
      <c r="AB169" s="235"/>
      <c r="AC169" s="235"/>
      <c r="AD169" s="235"/>
      <c r="AE169" s="235"/>
      <c r="AF169" s="235"/>
      <c r="AG169" s="235"/>
      <c r="AH169" s="235"/>
      <c r="AI169" s="235"/>
      <c r="AJ169" s="235"/>
      <c r="AK169" s="235"/>
      <c r="AL169" s="235"/>
    </row>
    <row r="170" spans="1:38" s="274" customFormat="1" ht="31.2" customHeight="1" x14ac:dyDescent="0.25">
      <c r="A170" s="552" t="s">
        <v>129</v>
      </c>
      <c r="B170" s="517">
        <v>650</v>
      </c>
      <c r="C170" s="518">
        <v>5</v>
      </c>
      <c r="D170" s="519">
        <v>1</v>
      </c>
      <c r="E170" s="599" t="s">
        <v>231</v>
      </c>
      <c r="F170" s="584">
        <v>240</v>
      </c>
      <c r="G170" s="567">
        <f>'приложение 3 (№7 2019г.)'!G160+'приложение 3 (№7 2019г.)'!G177+'приложение 3 (№7 2019г.)'!G204</f>
        <v>7009.5590000000011</v>
      </c>
      <c r="H170" s="233" t="e">
        <f>#REF!</f>
        <v>#REF!</v>
      </c>
      <c r="I170" s="267" t="e">
        <f>#REF!</f>
        <v>#REF!</v>
      </c>
      <c r="J170" s="235"/>
      <c r="K170" s="235"/>
      <c r="L170" s="235"/>
      <c r="M170" s="235"/>
      <c r="N170" s="235"/>
      <c r="O170" s="235"/>
      <c r="P170" s="235"/>
      <c r="Q170" s="235"/>
      <c r="R170" s="235"/>
      <c r="S170" s="235"/>
      <c r="T170" s="235"/>
      <c r="U170" s="235"/>
      <c r="V170" s="235"/>
      <c r="W170" s="235"/>
      <c r="X170" s="235"/>
      <c r="Y170" s="235"/>
      <c r="Z170" s="235"/>
      <c r="AA170" s="235"/>
      <c r="AB170" s="235"/>
      <c r="AC170" s="235"/>
      <c r="AD170" s="235"/>
      <c r="AE170" s="235"/>
      <c r="AF170" s="235"/>
      <c r="AG170" s="235"/>
      <c r="AH170" s="235"/>
      <c r="AI170" s="235"/>
      <c r="AJ170" s="235"/>
      <c r="AK170" s="235"/>
      <c r="AL170" s="235"/>
    </row>
    <row r="171" spans="1:38" s="76" customFormat="1" ht="19.2" hidden="1" customHeight="1" x14ac:dyDescent="0.25">
      <c r="A171" s="552" t="s">
        <v>232</v>
      </c>
      <c r="B171" s="517">
        <v>650</v>
      </c>
      <c r="C171" s="518">
        <v>5</v>
      </c>
      <c r="D171" s="519">
        <v>1</v>
      </c>
      <c r="E171" s="599" t="s">
        <v>231</v>
      </c>
      <c r="F171" s="584">
        <v>600</v>
      </c>
      <c r="G171" s="567">
        <f>G172</f>
        <v>0</v>
      </c>
      <c r="H171" s="233" t="e">
        <f>H172</f>
        <v>#REF!</v>
      </c>
      <c r="I171" s="267" t="e">
        <f>I172</f>
        <v>#REF!</v>
      </c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</row>
    <row r="172" spans="1:38" s="76" customFormat="1" ht="21" hidden="1" customHeight="1" x14ac:dyDescent="0.25">
      <c r="A172" s="552" t="s">
        <v>233</v>
      </c>
      <c r="B172" s="517">
        <v>650</v>
      </c>
      <c r="C172" s="518">
        <v>5</v>
      </c>
      <c r="D172" s="519">
        <v>1</v>
      </c>
      <c r="E172" s="599" t="s">
        <v>231</v>
      </c>
      <c r="F172" s="584">
        <v>630</v>
      </c>
      <c r="G172" s="567">
        <f>'[3]приложение №7 2019г.'!G162</f>
        <v>0</v>
      </c>
      <c r="H172" s="233" t="e">
        <f>#REF!</f>
        <v>#REF!</v>
      </c>
      <c r="I172" s="267" t="e">
        <f>#REF!</f>
        <v>#REF!</v>
      </c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</row>
    <row r="173" spans="1:38" s="274" customFormat="1" ht="19.5" customHeight="1" x14ac:dyDescent="0.25">
      <c r="A173" s="410" t="s">
        <v>219</v>
      </c>
      <c r="B173" s="517">
        <v>650</v>
      </c>
      <c r="C173" s="518">
        <v>5</v>
      </c>
      <c r="D173" s="519">
        <v>1</v>
      </c>
      <c r="E173" s="599" t="s">
        <v>231</v>
      </c>
      <c r="F173" s="584">
        <v>800</v>
      </c>
      <c r="G173" s="567">
        <f>G174</f>
        <v>1800</v>
      </c>
      <c r="H173" s="233" t="e">
        <f>H174</f>
        <v>#REF!</v>
      </c>
      <c r="I173" s="267" t="e">
        <f>I174</f>
        <v>#REF!</v>
      </c>
      <c r="J173" s="235"/>
      <c r="K173" s="235"/>
      <c r="L173" s="235"/>
      <c r="M173" s="235"/>
      <c r="N173" s="235"/>
      <c r="O173" s="235"/>
      <c r="P173" s="235"/>
      <c r="Q173" s="235"/>
      <c r="R173" s="235"/>
      <c r="S173" s="235"/>
      <c r="T173" s="235"/>
      <c r="U173" s="235"/>
      <c r="V173" s="235"/>
      <c r="W173" s="235"/>
      <c r="X173" s="235"/>
      <c r="Y173" s="235"/>
      <c r="Z173" s="235"/>
      <c r="AA173" s="235"/>
      <c r="AB173" s="235"/>
      <c r="AC173" s="235"/>
      <c r="AD173" s="235"/>
      <c r="AE173" s="235"/>
      <c r="AF173" s="235"/>
      <c r="AG173" s="235"/>
      <c r="AH173" s="235"/>
      <c r="AI173" s="235"/>
      <c r="AJ173" s="235"/>
      <c r="AK173" s="235"/>
      <c r="AL173" s="235"/>
    </row>
    <row r="174" spans="1:38" s="274" customFormat="1" ht="31.2" customHeight="1" x14ac:dyDescent="0.25">
      <c r="A174" s="552" t="s">
        <v>129</v>
      </c>
      <c r="B174" s="517">
        <v>650</v>
      </c>
      <c r="C174" s="518">
        <v>5</v>
      </c>
      <c r="D174" s="519">
        <v>1</v>
      </c>
      <c r="E174" s="599" t="s">
        <v>231</v>
      </c>
      <c r="F174" s="584">
        <v>810</v>
      </c>
      <c r="G174" s="567">
        <f>'приложение 3 (№7 2019г.)'!G179</f>
        <v>1800</v>
      </c>
      <c r="H174" s="233" t="e">
        <f>#REF!</f>
        <v>#REF!</v>
      </c>
      <c r="I174" s="267" t="e">
        <f>#REF!</f>
        <v>#REF!</v>
      </c>
      <c r="J174" s="235"/>
      <c r="K174" s="235"/>
      <c r="L174" s="235"/>
      <c r="M174" s="235"/>
      <c r="N174" s="235"/>
      <c r="O174" s="235"/>
      <c r="P174" s="235"/>
      <c r="Q174" s="235"/>
      <c r="R174" s="235"/>
      <c r="S174" s="235"/>
      <c r="T174" s="235"/>
      <c r="U174" s="235"/>
      <c r="V174" s="235"/>
      <c r="W174" s="235"/>
      <c r="X174" s="235"/>
      <c r="Y174" s="235"/>
      <c r="Z174" s="235"/>
      <c r="AA174" s="235"/>
      <c r="AB174" s="235"/>
      <c r="AC174" s="235"/>
      <c r="AD174" s="235"/>
      <c r="AE174" s="235"/>
      <c r="AF174" s="235"/>
      <c r="AG174" s="235"/>
      <c r="AH174" s="235"/>
      <c r="AI174" s="235"/>
      <c r="AJ174" s="235"/>
      <c r="AK174" s="235"/>
      <c r="AL174" s="235"/>
    </row>
    <row r="175" spans="1:38" s="240" customFormat="1" ht="21" customHeight="1" x14ac:dyDescent="0.25">
      <c r="A175" s="646" t="s">
        <v>271</v>
      </c>
      <c r="B175" s="609">
        <v>650</v>
      </c>
      <c r="C175" s="610">
        <v>8</v>
      </c>
      <c r="D175" s="611">
        <v>1</v>
      </c>
      <c r="E175" s="647" t="s">
        <v>272</v>
      </c>
      <c r="F175" s="648"/>
      <c r="G175" s="649">
        <f>G176+G183</f>
        <v>26023.1</v>
      </c>
      <c r="H175" s="242" t="e">
        <f>H176+H183</f>
        <v>#REF!</v>
      </c>
      <c r="I175" s="281" t="e">
        <f>I176+I183</f>
        <v>#REF!</v>
      </c>
    </row>
    <row r="176" spans="1:38" s="241" customFormat="1" x14ac:dyDescent="0.25">
      <c r="A176" s="645" t="s">
        <v>273</v>
      </c>
      <c r="B176" s="650">
        <v>650</v>
      </c>
      <c r="C176" s="518">
        <v>8</v>
      </c>
      <c r="D176" s="519">
        <v>1</v>
      </c>
      <c r="E176" s="599" t="s">
        <v>274</v>
      </c>
      <c r="F176" s="584"/>
      <c r="G176" s="567">
        <f>G177+G179+G181</f>
        <v>25654.6</v>
      </c>
      <c r="H176" s="233" t="e">
        <f>H177+H179+H181</f>
        <v>#REF!</v>
      </c>
      <c r="I176" s="267" t="e">
        <f>I177+I179+I181</f>
        <v>#REF!</v>
      </c>
      <c r="J176" s="240"/>
      <c r="K176" s="240"/>
      <c r="L176" s="240"/>
      <c r="M176" s="240"/>
      <c r="N176" s="240"/>
      <c r="O176" s="240"/>
      <c r="P176" s="240"/>
      <c r="Q176" s="240"/>
      <c r="R176" s="240"/>
      <c r="S176" s="240"/>
      <c r="T176" s="240"/>
      <c r="U176" s="240"/>
      <c r="V176" s="240"/>
      <c r="W176" s="240"/>
      <c r="X176" s="240"/>
      <c r="Y176" s="240"/>
      <c r="Z176" s="240"/>
      <c r="AA176" s="240"/>
      <c r="AB176" s="240"/>
      <c r="AC176" s="240"/>
      <c r="AD176" s="240"/>
      <c r="AE176" s="240"/>
      <c r="AF176" s="240"/>
      <c r="AG176" s="240"/>
      <c r="AH176" s="240"/>
      <c r="AI176" s="240"/>
      <c r="AJ176" s="240"/>
      <c r="AK176" s="240"/>
      <c r="AL176" s="240"/>
    </row>
    <row r="177" spans="1:38" s="274" customFormat="1" ht="46.8" x14ac:dyDescent="0.25">
      <c r="A177" s="552" t="s">
        <v>118</v>
      </c>
      <c r="B177" s="650">
        <v>650</v>
      </c>
      <c r="C177" s="518">
        <v>8</v>
      </c>
      <c r="D177" s="519">
        <v>1</v>
      </c>
      <c r="E177" s="599" t="s">
        <v>274</v>
      </c>
      <c r="F177" s="528">
        <v>100</v>
      </c>
      <c r="G177" s="567">
        <f>G178</f>
        <v>23002.1</v>
      </c>
      <c r="H177" s="233" t="e">
        <f>H178</f>
        <v>#REF!</v>
      </c>
      <c r="I177" s="267" t="e">
        <f>I178</f>
        <v>#REF!</v>
      </c>
      <c r="J177" s="235"/>
      <c r="K177" s="235"/>
      <c r="L177" s="235"/>
      <c r="M177" s="235"/>
      <c r="N177" s="235"/>
      <c r="O177" s="235"/>
      <c r="P177" s="235"/>
      <c r="Q177" s="235"/>
      <c r="R177" s="235"/>
      <c r="S177" s="235"/>
      <c r="T177" s="235"/>
      <c r="U177" s="235"/>
      <c r="V177" s="235"/>
      <c r="W177" s="235"/>
      <c r="X177" s="235"/>
      <c r="Y177" s="235"/>
      <c r="Z177" s="235"/>
      <c r="AA177" s="235"/>
      <c r="AB177" s="235"/>
      <c r="AC177" s="235"/>
      <c r="AD177" s="235"/>
      <c r="AE177" s="235"/>
      <c r="AF177" s="235"/>
      <c r="AG177" s="235"/>
      <c r="AH177" s="235"/>
      <c r="AI177" s="235"/>
      <c r="AJ177" s="235"/>
      <c r="AK177" s="235"/>
      <c r="AL177" s="235"/>
    </row>
    <row r="178" spans="1:38" s="274" customFormat="1" x14ac:dyDescent="0.25">
      <c r="A178" s="651" t="s">
        <v>259</v>
      </c>
      <c r="B178" s="650">
        <v>650</v>
      </c>
      <c r="C178" s="518">
        <v>8</v>
      </c>
      <c r="D178" s="519">
        <v>1</v>
      </c>
      <c r="E178" s="599" t="s">
        <v>274</v>
      </c>
      <c r="F178" s="528">
        <v>110</v>
      </c>
      <c r="G178" s="567">
        <f>'приложение 3 (№7 2019г.)'!G238</f>
        <v>23002.1</v>
      </c>
      <c r="H178" s="233" t="e">
        <f>#REF!+#REF!</f>
        <v>#REF!</v>
      </c>
      <c r="I178" s="267" t="e">
        <f>#REF!+#REF!</f>
        <v>#REF!</v>
      </c>
      <c r="J178" s="235"/>
      <c r="K178" s="235"/>
      <c r="L178" s="235"/>
      <c r="M178" s="235"/>
      <c r="N178" s="235"/>
      <c r="O178" s="235"/>
      <c r="P178" s="235"/>
      <c r="Q178" s="235"/>
      <c r="R178" s="235"/>
      <c r="S178" s="235"/>
      <c r="T178" s="235"/>
      <c r="U178" s="235"/>
      <c r="V178" s="235"/>
      <c r="W178" s="235"/>
      <c r="X178" s="235"/>
      <c r="Y178" s="235"/>
      <c r="Z178" s="235"/>
      <c r="AA178" s="235"/>
      <c r="AB178" s="235"/>
      <c r="AC178" s="235"/>
      <c r="AD178" s="235"/>
      <c r="AE178" s="235"/>
      <c r="AF178" s="235"/>
      <c r="AG178" s="235"/>
      <c r="AH178" s="235"/>
      <c r="AI178" s="235"/>
      <c r="AJ178" s="235"/>
      <c r="AK178" s="235"/>
      <c r="AL178" s="235"/>
    </row>
    <row r="179" spans="1:38" s="274" customFormat="1" ht="31.2" x14ac:dyDescent="0.25">
      <c r="A179" s="410" t="s">
        <v>219</v>
      </c>
      <c r="B179" s="650">
        <v>650</v>
      </c>
      <c r="C179" s="518">
        <v>8</v>
      </c>
      <c r="D179" s="519">
        <v>1</v>
      </c>
      <c r="E179" s="599" t="s">
        <v>274</v>
      </c>
      <c r="F179" s="528">
        <v>200</v>
      </c>
      <c r="G179" s="567">
        <f>G180</f>
        <v>2612.5</v>
      </c>
      <c r="H179" s="233" t="e">
        <f>H180</f>
        <v>#REF!</v>
      </c>
      <c r="I179" s="267" t="e">
        <f>I180</f>
        <v>#REF!</v>
      </c>
      <c r="J179" s="235"/>
      <c r="K179" s="235"/>
      <c r="L179" s="235"/>
      <c r="M179" s="235"/>
      <c r="N179" s="235"/>
      <c r="O179" s="235"/>
      <c r="P179" s="235"/>
      <c r="Q179" s="235"/>
      <c r="R179" s="235"/>
      <c r="S179" s="235"/>
      <c r="T179" s="235"/>
      <c r="U179" s="235"/>
      <c r="V179" s="235"/>
      <c r="W179" s="235"/>
      <c r="X179" s="235"/>
      <c r="Y179" s="235"/>
      <c r="Z179" s="235"/>
      <c r="AA179" s="235"/>
      <c r="AB179" s="235"/>
      <c r="AC179" s="235"/>
      <c r="AD179" s="235"/>
      <c r="AE179" s="235"/>
      <c r="AF179" s="235"/>
      <c r="AG179" s="235"/>
      <c r="AH179" s="235"/>
      <c r="AI179" s="235"/>
      <c r="AJ179" s="235"/>
      <c r="AK179" s="235"/>
      <c r="AL179" s="235"/>
    </row>
    <row r="180" spans="1:38" s="274" customFormat="1" ht="31.2" x14ac:dyDescent="0.25">
      <c r="A180" s="552" t="s">
        <v>129</v>
      </c>
      <c r="B180" s="650">
        <v>650</v>
      </c>
      <c r="C180" s="518">
        <v>8</v>
      </c>
      <c r="D180" s="519">
        <v>1</v>
      </c>
      <c r="E180" s="599" t="s">
        <v>274</v>
      </c>
      <c r="F180" s="528">
        <v>240</v>
      </c>
      <c r="G180" s="567">
        <f>'приложение 3 (№7 2019г.)'!G240</f>
        <v>2612.5</v>
      </c>
      <c r="H180" s="233" t="e">
        <f>#REF!+#REF!+#REF!</f>
        <v>#REF!</v>
      </c>
      <c r="I180" s="267" t="e">
        <f>#REF!+#REF!+#REF!</f>
        <v>#REF!</v>
      </c>
      <c r="J180" s="235"/>
      <c r="K180" s="235"/>
      <c r="L180" s="235"/>
      <c r="M180" s="235"/>
      <c r="N180" s="235"/>
      <c r="O180" s="235"/>
      <c r="P180" s="235"/>
      <c r="Q180" s="235"/>
      <c r="R180" s="235"/>
      <c r="S180" s="235"/>
      <c r="T180" s="235"/>
      <c r="U180" s="235"/>
      <c r="V180" s="235"/>
      <c r="W180" s="235"/>
      <c r="X180" s="235"/>
      <c r="Y180" s="235"/>
      <c r="Z180" s="235"/>
      <c r="AA180" s="235"/>
      <c r="AB180" s="235"/>
      <c r="AC180" s="235"/>
      <c r="AD180" s="235"/>
      <c r="AE180" s="235"/>
      <c r="AF180" s="235"/>
      <c r="AG180" s="235"/>
      <c r="AH180" s="235"/>
      <c r="AI180" s="235"/>
      <c r="AJ180" s="235"/>
      <c r="AK180" s="235"/>
      <c r="AL180" s="235"/>
    </row>
    <row r="181" spans="1:38" s="284" customFormat="1" ht="15" customHeight="1" x14ac:dyDescent="0.25">
      <c r="A181" s="552" t="s">
        <v>150</v>
      </c>
      <c r="B181" s="650">
        <v>650</v>
      </c>
      <c r="C181" s="518">
        <v>8</v>
      </c>
      <c r="D181" s="519">
        <v>1</v>
      </c>
      <c r="E181" s="621" t="s">
        <v>274</v>
      </c>
      <c r="F181" s="528">
        <v>800</v>
      </c>
      <c r="G181" s="544">
        <f>G182</f>
        <v>40</v>
      </c>
      <c r="H181" s="282" t="e">
        <f>H182</f>
        <v>#REF!</v>
      </c>
      <c r="I181" s="283" t="e">
        <f>I182</f>
        <v>#REF!</v>
      </c>
      <c r="J181" s="240"/>
      <c r="K181" s="240"/>
      <c r="L181" s="240"/>
      <c r="M181" s="240"/>
      <c r="N181" s="240"/>
      <c r="O181" s="240"/>
      <c r="P181" s="240"/>
      <c r="Q181" s="240"/>
      <c r="R181" s="240"/>
      <c r="S181" s="240"/>
      <c r="T181" s="240"/>
      <c r="U181" s="240"/>
      <c r="V181" s="240"/>
      <c r="W181" s="240"/>
      <c r="X181" s="240"/>
      <c r="Y181" s="240"/>
      <c r="Z181" s="240"/>
      <c r="AA181" s="240"/>
      <c r="AB181" s="240"/>
      <c r="AC181" s="240"/>
      <c r="AD181" s="240"/>
      <c r="AE181" s="240"/>
      <c r="AF181" s="240"/>
      <c r="AG181" s="240"/>
      <c r="AH181" s="240"/>
      <c r="AI181" s="240"/>
      <c r="AJ181" s="240"/>
      <c r="AK181" s="240"/>
      <c r="AL181" s="240"/>
    </row>
    <row r="182" spans="1:38" s="284" customFormat="1" ht="15" customHeight="1" x14ac:dyDescent="0.25">
      <c r="A182" s="552" t="s">
        <v>152</v>
      </c>
      <c r="B182" s="650">
        <v>650</v>
      </c>
      <c r="C182" s="518">
        <v>8</v>
      </c>
      <c r="D182" s="519">
        <v>1</v>
      </c>
      <c r="E182" s="621" t="s">
        <v>274</v>
      </c>
      <c r="F182" s="528">
        <v>850</v>
      </c>
      <c r="G182" s="544">
        <f>'приложение 3 (№7 2019г.)'!G242</f>
        <v>40</v>
      </c>
      <c r="H182" s="282" t="e">
        <f>#REF!</f>
        <v>#REF!</v>
      </c>
      <c r="I182" s="283" t="e">
        <f>#REF!</f>
        <v>#REF!</v>
      </c>
      <c r="J182" s="240"/>
      <c r="K182" s="240"/>
      <c r="L182" s="240"/>
      <c r="M182" s="240"/>
      <c r="N182" s="240"/>
      <c r="O182" s="240"/>
      <c r="P182" s="240"/>
      <c r="Q182" s="240"/>
      <c r="R182" s="240"/>
      <c r="S182" s="240"/>
      <c r="T182" s="240"/>
      <c r="U182" s="240"/>
      <c r="V182" s="240"/>
      <c r="W182" s="240"/>
      <c r="X182" s="240"/>
      <c r="Y182" s="240"/>
      <c r="Z182" s="240"/>
      <c r="AA182" s="240"/>
      <c r="AB182" s="240"/>
      <c r="AC182" s="240"/>
      <c r="AD182" s="240"/>
      <c r="AE182" s="240"/>
      <c r="AF182" s="240"/>
      <c r="AG182" s="240"/>
      <c r="AH182" s="240"/>
      <c r="AI182" s="240"/>
      <c r="AJ182" s="240"/>
      <c r="AK182" s="240"/>
      <c r="AL182" s="240"/>
    </row>
    <row r="183" spans="1:38" s="241" customFormat="1" x14ac:dyDescent="0.25">
      <c r="A183" s="538" t="s">
        <v>275</v>
      </c>
      <c r="B183" s="616">
        <v>650</v>
      </c>
      <c r="C183" s="617">
        <v>8</v>
      </c>
      <c r="D183" s="618">
        <v>1</v>
      </c>
      <c r="E183" s="545" t="s">
        <v>276</v>
      </c>
      <c r="F183" s="524"/>
      <c r="G183" s="544">
        <f t="shared" ref="G183:I184" si="11">G184</f>
        <v>368.5</v>
      </c>
      <c r="H183" s="242" t="e">
        <f t="shared" si="11"/>
        <v>#REF!</v>
      </c>
      <c r="I183" s="281" t="e">
        <f t="shared" si="11"/>
        <v>#REF!</v>
      </c>
      <c r="J183" s="240"/>
      <c r="K183" s="240"/>
      <c r="L183" s="240"/>
      <c r="M183" s="240"/>
      <c r="N183" s="240"/>
      <c r="O183" s="240"/>
      <c r="P183" s="240"/>
      <c r="Q183" s="240"/>
      <c r="R183" s="240"/>
      <c r="S183" s="240"/>
      <c r="T183" s="240"/>
      <c r="U183" s="240"/>
      <c r="V183" s="240"/>
      <c r="W183" s="240"/>
      <c r="X183" s="240"/>
      <c r="Y183" s="240"/>
      <c r="Z183" s="240"/>
      <c r="AA183" s="240"/>
      <c r="AB183" s="240"/>
      <c r="AC183" s="240"/>
      <c r="AD183" s="240"/>
      <c r="AE183" s="240"/>
      <c r="AF183" s="240"/>
      <c r="AG183" s="240"/>
      <c r="AH183" s="240"/>
      <c r="AI183" s="240"/>
      <c r="AJ183" s="240"/>
      <c r="AK183" s="240"/>
      <c r="AL183" s="240"/>
    </row>
    <row r="184" spans="1:38" s="241" customFormat="1" ht="31.2" x14ac:dyDescent="0.25">
      <c r="A184" s="410" t="s">
        <v>219</v>
      </c>
      <c r="B184" s="616">
        <v>650</v>
      </c>
      <c r="C184" s="617">
        <v>8</v>
      </c>
      <c r="D184" s="618">
        <v>1</v>
      </c>
      <c r="E184" s="545" t="s">
        <v>276</v>
      </c>
      <c r="F184" s="528">
        <v>200</v>
      </c>
      <c r="G184" s="544">
        <f t="shared" si="11"/>
        <v>368.5</v>
      </c>
      <c r="H184" s="242" t="e">
        <f t="shared" si="11"/>
        <v>#REF!</v>
      </c>
      <c r="I184" s="281" t="e">
        <f t="shared" si="11"/>
        <v>#REF!</v>
      </c>
      <c r="J184" s="240"/>
      <c r="K184" s="240"/>
      <c r="L184" s="240"/>
      <c r="M184" s="240"/>
      <c r="N184" s="240"/>
      <c r="O184" s="240"/>
      <c r="P184" s="240"/>
      <c r="Q184" s="240"/>
      <c r="R184" s="240"/>
      <c r="S184" s="240"/>
      <c r="T184" s="240"/>
      <c r="U184" s="240"/>
      <c r="V184" s="240"/>
      <c r="W184" s="240"/>
      <c r="X184" s="240"/>
      <c r="Y184" s="240"/>
      <c r="Z184" s="240"/>
      <c r="AA184" s="240"/>
      <c r="AB184" s="240"/>
      <c r="AC184" s="240"/>
      <c r="AD184" s="240"/>
      <c r="AE184" s="240"/>
      <c r="AF184" s="240"/>
      <c r="AG184" s="240"/>
      <c r="AH184" s="240"/>
      <c r="AI184" s="240"/>
      <c r="AJ184" s="240"/>
      <c r="AK184" s="240"/>
      <c r="AL184" s="240"/>
    </row>
    <row r="185" spans="1:38" s="241" customFormat="1" ht="31.2" x14ac:dyDescent="0.25">
      <c r="A185" s="552" t="s">
        <v>129</v>
      </c>
      <c r="B185" s="616">
        <v>650</v>
      </c>
      <c r="C185" s="617">
        <v>8</v>
      </c>
      <c r="D185" s="618">
        <v>1</v>
      </c>
      <c r="E185" s="545" t="s">
        <v>276</v>
      </c>
      <c r="F185" s="528">
        <v>240</v>
      </c>
      <c r="G185" s="544">
        <f>'приложение 3 (№7 2019г.)'!G245</f>
        <v>368.5</v>
      </c>
      <c r="H185" s="242" t="e">
        <f>#REF!</f>
        <v>#REF!</v>
      </c>
      <c r="I185" s="281" t="e">
        <f>#REF!</f>
        <v>#REF!</v>
      </c>
      <c r="J185" s="240"/>
      <c r="K185" s="240"/>
      <c r="L185" s="240"/>
      <c r="M185" s="240"/>
      <c r="N185" s="240"/>
      <c r="O185" s="240"/>
      <c r="P185" s="240"/>
      <c r="Q185" s="240"/>
      <c r="R185" s="240"/>
      <c r="S185" s="240"/>
      <c r="T185" s="240"/>
      <c r="U185" s="240"/>
      <c r="V185" s="240"/>
      <c r="W185" s="240"/>
      <c r="X185" s="240"/>
      <c r="Y185" s="240"/>
      <c r="Z185" s="240"/>
      <c r="AA185" s="240"/>
      <c r="AB185" s="240"/>
      <c r="AC185" s="240"/>
      <c r="AD185" s="240"/>
      <c r="AE185" s="240"/>
      <c r="AF185" s="240"/>
      <c r="AG185" s="240"/>
      <c r="AH185" s="240"/>
      <c r="AI185" s="240"/>
      <c r="AJ185" s="240"/>
      <c r="AK185" s="240"/>
      <c r="AL185" s="240"/>
    </row>
    <row r="186" spans="1:38" s="284" customFormat="1" x14ac:dyDescent="0.25">
      <c r="A186" s="629" t="s">
        <v>131</v>
      </c>
      <c r="B186" s="642">
        <v>650</v>
      </c>
      <c r="C186" s="631">
        <v>1</v>
      </c>
      <c r="D186" s="632">
        <v>11</v>
      </c>
      <c r="E186" s="652" t="s">
        <v>132</v>
      </c>
      <c r="F186" s="653"/>
      <c r="G186" s="635">
        <f>G187</f>
        <v>275.7</v>
      </c>
      <c r="H186" s="285"/>
      <c r="I186" s="286"/>
      <c r="J186" s="240"/>
      <c r="K186" s="240"/>
      <c r="L186" s="240"/>
      <c r="M186" s="240"/>
      <c r="N186" s="240"/>
      <c r="O186" s="240"/>
      <c r="P186" s="240"/>
      <c r="Q186" s="240"/>
      <c r="R186" s="240"/>
      <c r="S186" s="240"/>
      <c r="T186" s="240"/>
      <c r="U186" s="240"/>
      <c r="V186" s="240"/>
      <c r="W186" s="240"/>
      <c r="X186" s="240"/>
      <c r="Y186" s="240"/>
      <c r="Z186" s="240"/>
      <c r="AA186" s="240"/>
      <c r="AB186" s="240"/>
      <c r="AC186" s="240"/>
      <c r="AD186" s="240"/>
      <c r="AE186" s="240"/>
      <c r="AF186" s="240"/>
      <c r="AG186" s="240"/>
      <c r="AH186" s="240"/>
      <c r="AI186" s="240"/>
      <c r="AJ186" s="240"/>
      <c r="AK186" s="240"/>
      <c r="AL186" s="240"/>
    </row>
    <row r="187" spans="1:38" s="284" customFormat="1" x14ac:dyDescent="0.25">
      <c r="A187" s="526" t="s">
        <v>133</v>
      </c>
      <c r="B187" s="517">
        <v>650</v>
      </c>
      <c r="C187" s="518">
        <v>1</v>
      </c>
      <c r="D187" s="519">
        <v>11</v>
      </c>
      <c r="E187" s="621" t="s">
        <v>134</v>
      </c>
      <c r="F187" s="584"/>
      <c r="G187" s="567">
        <f>G188</f>
        <v>275.7</v>
      </c>
      <c r="H187" s="285"/>
      <c r="I187" s="286"/>
      <c r="J187" s="240"/>
      <c r="K187" s="240"/>
      <c r="L187" s="240"/>
      <c r="M187" s="240"/>
      <c r="N187" s="240"/>
      <c r="O187" s="240"/>
      <c r="P187" s="240"/>
      <c r="Q187" s="240"/>
      <c r="R187" s="240"/>
      <c r="S187" s="240"/>
      <c r="T187" s="240"/>
      <c r="U187" s="240"/>
      <c r="V187" s="240"/>
      <c r="W187" s="240"/>
      <c r="X187" s="240"/>
      <c r="Y187" s="240"/>
      <c r="Z187" s="240"/>
      <c r="AA187" s="240"/>
      <c r="AB187" s="240"/>
      <c r="AC187" s="240"/>
      <c r="AD187" s="240"/>
      <c r="AE187" s="240"/>
      <c r="AF187" s="240"/>
      <c r="AG187" s="240"/>
      <c r="AH187" s="240"/>
      <c r="AI187" s="240"/>
      <c r="AJ187" s="240"/>
      <c r="AK187" s="240"/>
      <c r="AL187" s="240"/>
    </row>
    <row r="188" spans="1:38" s="284" customFormat="1" x14ac:dyDescent="0.3">
      <c r="A188" s="654" t="s">
        <v>135</v>
      </c>
      <c r="B188" s="517">
        <v>650</v>
      </c>
      <c r="C188" s="518">
        <v>1</v>
      </c>
      <c r="D188" s="519">
        <v>11</v>
      </c>
      <c r="E188" s="621" t="s">
        <v>134</v>
      </c>
      <c r="F188" s="584">
        <v>800</v>
      </c>
      <c r="G188" s="567">
        <f>G189</f>
        <v>275.7</v>
      </c>
      <c r="H188" s="285"/>
      <c r="I188" s="286"/>
      <c r="J188" s="240"/>
      <c r="K188" s="240"/>
      <c r="L188" s="240"/>
      <c r="M188" s="240"/>
      <c r="N188" s="240"/>
      <c r="O188" s="240"/>
      <c r="P188" s="240"/>
      <c r="Q188" s="240"/>
      <c r="R188" s="240"/>
      <c r="S188" s="240"/>
      <c r="T188" s="240"/>
      <c r="U188" s="240"/>
      <c r="V188" s="240"/>
      <c r="W188" s="240"/>
      <c r="X188" s="240"/>
      <c r="Y188" s="240"/>
      <c r="Z188" s="240"/>
      <c r="AA188" s="240"/>
      <c r="AB188" s="240"/>
      <c r="AC188" s="240"/>
      <c r="AD188" s="240"/>
      <c r="AE188" s="240"/>
      <c r="AF188" s="240"/>
      <c r="AG188" s="240"/>
      <c r="AH188" s="240"/>
      <c r="AI188" s="240"/>
      <c r="AJ188" s="240"/>
      <c r="AK188" s="240"/>
      <c r="AL188" s="240"/>
    </row>
    <row r="189" spans="1:38" s="284" customFormat="1" x14ac:dyDescent="0.3">
      <c r="A189" s="654" t="s">
        <v>136</v>
      </c>
      <c r="B189" s="517">
        <v>650</v>
      </c>
      <c r="C189" s="518">
        <v>1</v>
      </c>
      <c r="D189" s="519">
        <v>11</v>
      </c>
      <c r="E189" s="621" t="s">
        <v>134</v>
      </c>
      <c r="F189" s="584">
        <v>870</v>
      </c>
      <c r="G189" s="567">
        <f>'приложение 3 (№7 2019г.)'!G41</f>
        <v>275.7</v>
      </c>
      <c r="H189" s="285"/>
      <c r="I189" s="286"/>
      <c r="J189" s="240"/>
      <c r="K189" s="240"/>
      <c r="L189" s="240"/>
      <c r="M189" s="240"/>
      <c r="N189" s="240"/>
      <c r="O189" s="240"/>
      <c r="P189" s="240"/>
      <c r="Q189" s="240"/>
      <c r="R189" s="240"/>
      <c r="S189" s="240"/>
      <c r="T189" s="240"/>
      <c r="U189" s="240"/>
      <c r="V189" s="240"/>
      <c r="W189" s="240"/>
      <c r="X189" s="240"/>
      <c r="Y189" s="240"/>
      <c r="Z189" s="240"/>
      <c r="AA189" s="240"/>
      <c r="AB189" s="240"/>
      <c r="AC189" s="240"/>
      <c r="AD189" s="240"/>
      <c r="AE189" s="240"/>
      <c r="AF189" s="240"/>
      <c r="AG189" s="240"/>
      <c r="AH189" s="240"/>
      <c r="AI189" s="240"/>
      <c r="AJ189" s="240"/>
      <c r="AK189" s="240"/>
      <c r="AL189" s="240"/>
    </row>
    <row r="190" spans="1:38" s="235" customFormat="1" x14ac:dyDescent="0.25">
      <c r="A190" s="608" t="s">
        <v>112</v>
      </c>
      <c r="B190" s="609">
        <v>650</v>
      </c>
      <c r="C190" s="610">
        <v>11</v>
      </c>
      <c r="D190" s="611" t="s">
        <v>109</v>
      </c>
      <c r="E190" s="655" t="s">
        <v>315</v>
      </c>
      <c r="F190" s="653"/>
      <c r="G190" s="635">
        <f>G191+G196</f>
        <v>15909.3</v>
      </c>
      <c r="H190" s="233">
        <v>0</v>
      </c>
      <c r="I190" s="267">
        <v>0</v>
      </c>
    </row>
    <row r="191" spans="1:38" s="235" customFormat="1" x14ac:dyDescent="0.25">
      <c r="A191" s="645" t="s">
        <v>273</v>
      </c>
      <c r="B191" s="616">
        <v>650</v>
      </c>
      <c r="C191" s="617">
        <v>11</v>
      </c>
      <c r="D191" s="618" t="s">
        <v>109</v>
      </c>
      <c r="E191" s="599" t="s">
        <v>316</v>
      </c>
      <c r="F191" s="584"/>
      <c r="G191" s="564">
        <f>G192+G194</f>
        <v>15833.3</v>
      </c>
      <c r="H191" s="233" t="e">
        <f>H192+H194</f>
        <v>#REF!</v>
      </c>
      <c r="I191" s="267" t="e">
        <f>I192+I194</f>
        <v>#REF!</v>
      </c>
    </row>
    <row r="192" spans="1:38" s="235" customFormat="1" ht="46.8" x14ac:dyDescent="0.25">
      <c r="A192" s="552" t="s">
        <v>118</v>
      </c>
      <c r="B192" s="539">
        <v>650</v>
      </c>
      <c r="C192" s="540">
        <v>11</v>
      </c>
      <c r="D192" s="541" t="s">
        <v>109</v>
      </c>
      <c r="E192" s="520" t="s">
        <v>316</v>
      </c>
      <c r="F192" s="528">
        <v>100</v>
      </c>
      <c r="G192" s="544">
        <f>G193</f>
        <v>13569.5</v>
      </c>
      <c r="H192" s="236" t="e">
        <f>H193</f>
        <v>#REF!</v>
      </c>
      <c r="I192" s="273" t="e">
        <f>I193</f>
        <v>#REF!</v>
      </c>
    </row>
    <row r="193" spans="1:38" s="235" customFormat="1" x14ac:dyDescent="0.25">
      <c r="A193" s="651" t="s">
        <v>259</v>
      </c>
      <c r="B193" s="539">
        <v>650</v>
      </c>
      <c r="C193" s="540">
        <v>11</v>
      </c>
      <c r="D193" s="541" t="s">
        <v>109</v>
      </c>
      <c r="E193" s="545" t="s">
        <v>316</v>
      </c>
      <c r="F193" s="656">
        <v>110</v>
      </c>
      <c r="G193" s="522">
        <f>'приложение 3 (№7 2019г.)'!G295</f>
        <v>13569.5</v>
      </c>
      <c r="H193" s="236" t="e">
        <f>#REF!+#REF!</f>
        <v>#REF!</v>
      </c>
      <c r="I193" s="273" t="e">
        <f>#REF!+#REF!</f>
        <v>#REF!</v>
      </c>
    </row>
    <row r="194" spans="1:38" s="235" customFormat="1" ht="31.2" x14ac:dyDescent="0.25">
      <c r="A194" s="410" t="s">
        <v>219</v>
      </c>
      <c r="B194" s="539">
        <v>650</v>
      </c>
      <c r="C194" s="540">
        <v>11</v>
      </c>
      <c r="D194" s="541" t="s">
        <v>109</v>
      </c>
      <c r="E194" s="545" t="s">
        <v>316</v>
      </c>
      <c r="F194" s="528">
        <v>200</v>
      </c>
      <c r="G194" s="530">
        <f>G195</f>
        <v>2263.8000000000002</v>
      </c>
      <c r="H194" s="236" t="e">
        <f>H195</f>
        <v>#REF!</v>
      </c>
      <c r="I194" s="273" t="e">
        <f>I195</f>
        <v>#REF!</v>
      </c>
    </row>
    <row r="195" spans="1:38" s="235" customFormat="1" ht="31.2" x14ac:dyDescent="0.25">
      <c r="A195" s="552" t="s">
        <v>129</v>
      </c>
      <c r="B195" s="539">
        <v>650</v>
      </c>
      <c r="C195" s="540">
        <v>11</v>
      </c>
      <c r="D195" s="541" t="s">
        <v>109</v>
      </c>
      <c r="E195" s="545" t="s">
        <v>316</v>
      </c>
      <c r="F195" s="528">
        <v>240</v>
      </c>
      <c r="G195" s="564">
        <f>'приложение 3 (№7 2019г.)'!G297</f>
        <v>2263.8000000000002</v>
      </c>
      <c r="H195" s="236" t="e">
        <f>#REF!</f>
        <v>#REF!</v>
      </c>
      <c r="I195" s="273" t="e">
        <f>#REF!</f>
        <v>#REF!</v>
      </c>
    </row>
    <row r="196" spans="1:38" s="241" customFormat="1" ht="31.2" x14ac:dyDescent="0.25">
      <c r="A196" s="538" t="s">
        <v>317</v>
      </c>
      <c r="B196" s="616">
        <v>650</v>
      </c>
      <c r="C196" s="617">
        <v>11</v>
      </c>
      <c r="D196" s="618" t="s">
        <v>109</v>
      </c>
      <c r="E196" s="545" t="s">
        <v>318</v>
      </c>
      <c r="F196" s="543"/>
      <c r="G196" s="544">
        <f t="shared" ref="G196:I197" si="12">G197</f>
        <v>76</v>
      </c>
      <c r="H196" s="242" t="e">
        <f t="shared" si="12"/>
        <v>#REF!</v>
      </c>
      <c r="I196" s="281" t="e">
        <f t="shared" si="12"/>
        <v>#REF!</v>
      </c>
      <c r="J196" s="240"/>
      <c r="K196" s="240"/>
      <c r="L196" s="240"/>
      <c r="M196" s="240"/>
      <c r="N196" s="240"/>
      <c r="O196" s="240"/>
      <c r="P196" s="240"/>
      <c r="Q196" s="240"/>
      <c r="R196" s="240"/>
      <c r="S196" s="240"/>
      <c r="T196" s="240"/>
      <c r="U196" s="240"/>
      <c r="V196" s="240"/>
      <c r="W196" s="240"/>
      <c r="X196" s="240"/>
      <c r="Y196" s="240"/>
      <c r="Z196" s="240"/>
      <c r="AA196" s="240"/>
      <c r="AB196" s="240"/>
      <c r="AC196" s="240"/>
      <c r="AD196" s="240"/>
      <c r="AE196" s="240"/>
      <c r="AF196" s="240"/>
      <c r="AG196" s="240"/>
      <c r="AH196" s="240"/>
      <c r="AI196" s="240"/>
      <c r="AJ196" s="240"/>
      <c r="AK196" s="240"/>
      <c r="AL196" s="240"/>
    </row>
    <row r="197" spans="1:38" s="241" customFormat="1" ht="31.2" x14ac:dyDescent="0.25">
      <c r="A197" s="410" t="s">
        <v>219</v>
      </c>
      <c r="B197" s="616">
        <v>650</v>
      </c>
      <c r="C197" s="617">
        <v>11</v>
      </c>
      <c r="D197" s="618" t="s">
        <v>109</v>
      </c>
      <c r="E197" s="545" t="s">
        <v>318</v>
      </c>
      <c r="F197" s="528">
        <v>200</v>
      </c>
      <c r="G197" s="544">
        <f t="shared" si="12"/>
        <v>76</v>
      </c>
      <c r="H197" s="242" t="e">
        <f t="shared" si="12"/>
        <v>#REF!</v>
      </c>
      <c r="I197" s="281" t="e">
        <f t="shared" si="12"/>
        <v>#REF!</v>
      </c>
      <c r="J197" s="240"/>
      <c r="K197" s="240"/>
      <c r="L197" s="240"/>
      <c r="M197" s="240"/>
      <c r="N197" s="240"/>
      <c r="O197" s="240"/>
      <c r="P197" s="240"/>
      <c r="Q197" s="240"/>
      <c r="R197" s="240"/>
      <c r="S197" s="240"/>
      <c r="T197" s="240"/>
      <c r="U197" s="240"/>
      <c r="V197" s="240"/>
      <c r="W197" s="240"/>
      <c r="X197" s="240"/>
      <c r="Y197" s="240"/>
      <c r="Z197" s="240"/>
      <c r="AA197" s="240"/>
      <c r="AB197" s="240"/>
      <c r="AC197" s="240"/>
      <c r="AD197" s="240"/>
      <c r="AE197" s="240"/>
      <c r="AF197" s="240"/>
      <c r="AG197" s="240"/>
      <c r="AH197" s="240"/>
      <c r="AI197" s="240"/>
      <c r="AJ197" s="240"/>
      <c r="AK197" s="240"/>
      <c r="AL197" s="240"/>
    </row>
    <row r="198" spans="1:38" s="241" customFormat="1" ht="30" customHeight="1" thickBot="1" x14ac:dyDescent="0.3">
      <c r="A198" s="552" t="s">
        <v>129</v>
      </c>
      <c r="B198" s="616">
        <v>650</v>
      </c>
      <c r="C198" s="617">
        <v>11</v>
      </c>
      <c r="D198" s="618" t="s">
        <v>109</v>
      </c>
      <c r="E198" s="657" t="s">
        <v>318</v>
      </c>
      <c r="F198" s="658">
        <v>240</v>
      </c>
      <c r="G198" s="659">
        <f>'приложение 3 (№7 2019г.)'!G300</f>
        <v>76</v>
      </c>
      <c r="H198" s="242" t="e">
        <f>#REF!</f>
        <v>#REF!</v>
      </c>
      <c r="I198" s="281" t="e">
        <f>#REF!</f>
        <v>#REF!</v>
      </c>
      <c r="J198" s="240"/>
      <c r="K198" s="240"/>
      <c r="L198" s="240"/>
      <c r="M198" s="240"/>
      <c r="N198" s="240"/>
      <c r="O198" s="240"/>
      <c r="P198" s="240"/>
      <c r="Q198" s="240"/>
      <c r="R198" s="240"/>
      <c r="S198" s="240"/>
      <c r="T198" s="240"/>
      <c r="U198" s="240"/>
      <c r="V198" s="240"/>
      <c r="W198" s="240"/>
      <c r="X198" s="240"/>
      <c r="Y198" s="240"/>
      <c r="Z198" s="240"/>
      <c r="AA198" s="240"/>
      <c r="AB198" s="240"/>
      <c r="AC198" s="240"/>
      <c r="AD198" s="240"/>
      <c r="AE198" s="240"/>
      <c r="AF198" s="240"/>
      <c r="AG198" s="240"/>
      <c r="AH198" s="240"/>
      <c r="AI198" s="240"/>
      <c r="AJ198" s="240"/>
      <c r="AK198" s="240"/>
      <c r="AL198" s="240"/>
    </row>
    <row r="199" spans="1:38" s="235" customFormat="1" ht="47.4" customHeight="1" x14ac:dyDescent="0.25">
      <c r="A199" s="608" t="s">
        <v>153</v>
      </c>
      <c r="B199" s="609">
        <v>650</v>
      </c>
      <c r="C199" s="610">
        <v>11</v>
      </c>
      <c r="D199" s="611" t="s">
        <v>109</v>
      </c>
      <c r="E199" s="655" t="s">
        <v>154</v>
      </c>
      <c r="F199" s="613"/>
      <c r="G199" s="614">
        <f>G200</f>
        <v>8673</v>
      </c>
      <c r="H199" s="233">
        <v>0</v>
      </c>
      <c r="I199" s="267">
        <v>0</v>
      </c>
    </row>
    <row r="200" spans="1:38" s="235" customFormat="1" ht="18.600000000000001" customHeight="1" x14ac:dyDescent="0.25">
      <c r="A200" s="552" t="s">
        <v>333</v>
      </c>
      <c r="B200" s="539">
        <v>650</v>
      </c>
      <c r="C200" s="540">
        <v>11</v>
      </c>
      <c r="D200" s="541" t="s">
        <v>109</v>
      </c>
      <c r="E200" s="520" t="s">
        <v>154</v>
      </c>
      <c r="F200" s="528">
        <v>500</v>
      </c>
      <c r="G200" s="564">
        <f>G201</f>
        <v>8673</v>
      </c>
      <c r="H200" s="236" t="e">
        <f>H201</f>
        <v>#REF!</v>
      </c>
      <c r="I200" s="273" t="e">
        <f>I201</f>
        <v>#REF!</v>
      </c>
    </row>
    <row r="201" spans="1:38" s="235" customFormat="1" ht="24.6" customHeight="1" x14ac:dyDescent="0.25">
      <c r="A201" s="651" t="s">
        <v>334</v>
      </c>
      <c r="B201" s="539">
        <v>650</v>
      </c>
      <c r="C201" s="540">
        <v>11</v>
      </c>
      <c r="D201" s="541" t="s">
        <v>109</v>
      </c>
      <c r="E201" s="545" t="s">
        <v>154</v>
      </c>
      <c r="F201" s="656">
        <v>540</v>
      </c>
      <c r="G201" s="525">
        <f>'приложение 3 (№7 2019г.)'!G183+'приложение 3 (№7 2019г.)'!G67</f>
        <v>8673</v>
      </c>
      <c r="H201" s="236" t="e">
        <f>#REF!+#REF!</f>
        <v>#REF!</v>
      </c>
      <c r="I201" s="273" t="e">
        <f>#REF!+#REF!</f>
        <v>#REF!</v>
      </c>
    </row>
    <row r="202" spans="1:38" s="235" customFormat="1" ht="36.6" customHeight="1" x14ac:dyDescent="0.25">
      <c r="A202" s="608" t="s">
        <v>415</v>
      </c>
      <c r="B202" s="609">
        <v>650</v>
      </c>
      <c r="C202" s="610">
        <v>11</v>
      </c>
      <c r="D202" s="611" t="s">
        <v>109</v>
      </c>
      <c r="E202" s="655" t="s">
        <v>414</v>
      </c>
      <c r="F202" s="613"/>
      <c r="G202" s="649">
        <f>G203</f>
        <v>383.7</v>
      </c>
      <c r="H202" s="233">
        <v>0</v>
      </c>
      <c r="I202" s="267">
        <v>0</v>
      </c>
    </row>
    <row r="203" spans="1:38" s="235" customFormat="1" ht="34.200000000000003" customHeight="1" x14ac:dyDescent="0.25">
      <c r="A203" s="552" t="s">
        <v>417</v>
      </c>
      <c r="B203" s="539">
        <v>650</v>
      </c>
      <c r="C203" s="540">
        <v>11</v>
      </c>
      <c r="D203" s="541" t="s">
        <v>109</v>
      </c>
      <c r="E203" s="520" t="s">
        <v>416</v>
      </c>
      <c r="F203" s="528"/>
      <c r="G203" s="544">
        <f>G204</f>
        <v>383.7</v>
      </c>
      <c r="H203" s="236" t="e">
        <f>H204</f>
        <v>#REF!</v>
      </c>
      <c r="I203" s="273" t="e">
        <f>I204</f>
        <v>#REF!</v>
      </c>
    </row>
    <row r="204" spans="1:38" s="235" customFormat="1" ht="32.25" customHeight="1" x14ac:dyDescent="0.25">
      <c r="A204" s="552" t="s">
        <v>219</v>
      </c>
      <c r="B204" s="539">
        <v>650</v>
      </c>
      <c r="C204" s="540">
        <v>11</v>
      </c>
      <c r="D204" s="541" t="s">
        <v>109</v>
      </c>
      <c r="E204" s="520" t="s">
        <v>416</v>
      </c>
      <c r="F204" s="528">
        <v>200</v>
      </c>
      <c r="G204" s="564">
        <f>G205</f>
        <v>383.7</v>
      </c>
      <c r="H204" s="236" t="e">
        <f>H205</f>
        <v>#REF!</v>
      </c>
      <c r="I204" s="273" t="e">
        <f>I205</f>
        <v>#REF!</v>
      </c>
    </row>
    <row r="205" spans="1:38" s="235" customFormat="1" ht="32.25" customHeight="1" thickBot="1" x14ac:dyDescent="0.3">
      <c r="A205" s="651" t="s">
        <v>129</v>
      </c>
      <c r="B205" s="539">
        <v>650</v>
      </c>
      <c r="C205" s="540">
        <v>11</v>
      </c>
      <c r="D205" s="541" t="s">
        <v>109</v>
      </c>
      <c r="E205" s="545" t="s">
        <v>416</v>
      </c>
      <c r="F205" s="656">
        <v>240</v>
      </c>
      <c r="G205" s="522">
        <f>'приложение 3 (№7 2019г.)'!G250</f>
        <v>383.7</v>
      </c>
      <c r="H205" s="236" t="e">
        <f>#REF!+#REF!</f>
        <v>#REF!</v>
      </c>
      <c r="I205" s="273" t="e">
        <f>#REF!+#REF!</f>
        <v>#REF!</v>
      </c>
    </row>
    <row r="206" spans="1:38" ht="16.2" thickBot="1" x14ac:dyDescent="0.35">
      <c r="A206" s="660" t="s">
        <v>335</v>
      </c>
      <c r="B206" s="661"/>
      <c r="C206" s="661"/>
      <c r="D206" s="661"/>
      <c r="E206" s="662"/>
      <c r="F206" s="663"/>
      <c r="G206" s="664">
        <f>G209</f>
        <v>435.5</v>
      </c>
      <c r="H206" s="287"/>
      <c r="I206" s="287"/>
      <c r="J206" s="288"/>
      <c r="K206" s="40"/>
      <c r="L206" s="40"/>
      <c r="W206" s="34"/>
      <c r="X206" s="34"/>
      <c r="Y206" s="34"/>
      <c r="Z206" s="34"/>
      <c r="AA206" s="34"/>
      <c r="AB206" s="34"/>
      <c r="AC206" s="34"/>
      <c r="AD206" s="34"/>
    </row>
    <row r="207" spans="1:38" s="289" customFormat="1" ht="23.4" hidden="1" customHeight="1" x14ac:dyDescent="0.25">
      <c r="A207" s="665" t="s">
        <v>128</v>
      </c>
      <c r="B207" s="517">
        <v>650</v>
      </c>
      <c r="C207" s="518" t="s">
        <v>156</v>
      </c>
      <c r="D207" s="666" t="s">
        <v>158</v>
      </c>
      <c r="E207" s="562" t="s">
        <v>173</v>
      </c>
      <c r="F207" s="569">
        <v>200</v>
      </c>
      <c r="G207" s="530">
        <f>G208</f>
        <v>0</v>
      </c>
      <c r="H207" s="236" t="e">
        <f>H208</f>
        <v>#REF!</v>
      </c>
      <c r="I207" s="273" t="e">
        <f>I208</f>
        <v>#REF!</v>
      </c>
      <c r="J207" s="251"/>
      <c r="K207" s="251"/>
      <c r="L207" s="251"/>
      <c r="M207" s="251"/>
      <c r="N207" s="251"/>
      <c r="O207" s="251"/>
      <c r="P207" s="251"/>
      <c r="Q207" s="251"/>
      <c r="R207" s="251"/>
      <c r="S207" s="251"/>
      <c r="T207" s="251"/>
      <c r="U207" s="251"/>
      <c r="V207" s="251"/>
      <c r="W207" s="251"/>
      <c r="X207" s="251"/>
      <c r="Y207" s="251"/>
      <c r="Z207" s="251"/>
      <c r="AA207" s="251"/>
      <c r="AB207" s="251"/>
      <c r="AC207" s="251"/>
      <c r="AD207" s="251"/>
      <c r="AE207" s="251"/>
      <c r="AF207" s="251"/>
      <c r="AG207" s="251"/>
      <c r="AH207" s="251"/>
      <c r="AI207" s="251"/>
      <c r="AJ207" s="251"/>
      <c r="AK207" s="251"/>
      <c r="AL207" s="251"/>
    </row>
    <row r="208" spans="1:38" s="289" customFormat="1" ht="25.95" hidden="1" customHeight="1" thickBot="1" x14ac:dyDescent="0.3">
      <c r="A208" s="552" t="s">
        <v>129</v>
      </c>
      <c r="B208" s="667">
        <v>650</v>
      </c>
      <c r="C208" s="668" t="s">
        <v>156</v>
      </c>
      <c r="D208" s="669" t="s">
        <v>158</v>
      </c>
      <c r="E208" s="562" t="s">
        <v>173</v>
      </c>
      <c r="F208" s="528">
        <v>240</v>
      </c>
      <c r="G208" s="670">
        <f>'[3]приложение №7 2019г.'!G85</f>
        <v>0</v>
      </c>
      <c r="H208" s="236" t="e">
        <f>#REF!</f>
        <v>#REF!</v>
      </c>
      <c r="I208" s="273" t="e">
        <f>#REF!</f>
        <v>#REF!</v>
      </c>
      <c r="J208" s="251"/>
      <c r="K208" s="251"/>
      <c r="L208" s="251"/>
      <c r="M208" s="251"/>
      <c r="N208" s="251"/>
      <c r="O208" s="251"/>
      <c r="P208" s="251"/>
      <c r="Q208" s="251"/>
      <c r="R208" s="251"/>
      <c r="S208" s="251"/>
      <c r="T208" s="251"/>
      <c r="U208" s="251"/>
      <c r="V208" s="251"/>
      <c r="W208" s="251"/>
      <c r="X208" s="251"/>
      <c r="Y208" s="251"/>
      <c r="Z208" s="251"/>
      <c r="AA208" s="251"/>
      <c r="AB208" s="251"/>
      <c r="AC208" s="251"/>
      <c r="AD208" s="251"/>
      <c r="AE208" s="251"/>
      <c r="AF208" s="251"/>
      <c r="AG208" s="251"/>
      <c r="AH208" s="251"/>
      <c r="AI208" s="251"/>
      <c r="AJ208" s="251"/>
      <c r="AK208" s="251"/>
      <c r="AL208" s="251"/>
    </row>
    <row r="209" spans="1:38" s="241" customFormat="1" ht="35.4" customHeight="1" x14ac:dyDescent="0.25">
      <c r="A209" s="671" t="s">
        <v>336</v>
      </c>
      <c r="B209" s="672">
        <v>650</v>
      </c>
      <c r="C209" s="673" t="s">
        <v>156</v>
      </c>
      <c r="D209" s="674" t="s">
        <v>158</v>
      </c>
      <c r="E209" s="675" t="s">
        <v>163</v>
      </c>
      <c r="F209" s="676"/>
      <c r="G209" s="560">
        <f>G210</f>
        <v>435.5</v>
      </c>
      <c r="H209" s="290" t="e">
        <f>H212+#REF!</f>
        <v>#REF!</v>
      </c>
      <c r="I209" s="291" t="e">
        <f>I212+#REF!</f>
        <v>#REF!</v>
      </c>
      <c r="J209" s="240"/>
      <c r="K209" s="240"/>
      <c r="L209" s="240"/>
      <c r="M209" s="240"/>
      <c r="N209" s="240"/>
      <c r="O209" s="240"/>
      <c r="P209" s="240"/>
      <c r="Q209" s="240"/>
      <c r="R209" s="240"/>
      <c r="S209" s="240"/>
      <c r="T209" s="240"/>
      <c r="U209" s="240"/>
      <c r="V209" s="240"/>
      <c r="W209" s="240"/>
      <c r="X209" s="240"/>
      <c r="Y209" s="240"/>
      <c r="Z209" s="240"/>
      <c r="AA209" s="240"/>
      <c r="AB209" s="240"/>
      <c r="AC209" s="240"/>
      <c r="AD209" s="240"/>
      <c r="AE209" s="240"/>
      <c r="AF209" s="240"/>
      <c r="AG209" s="240"/>
      <c r="AH209" s="240"/>
      <c r="AI209" s="240"/>
      <c r="AJ209" s="240"/>
      <c r="AK209" s="240"/>
      <c r="AL209" s="240"/>
    </row>
    <row r="210" spans="1:38" s="241" customFormat="1" ht="38.4" customHeight="1" x14ac:dyDescent="0.25">
      <c r="A210" s="552" t="s">
        <v>162</v>
      </c>
      <c r="B210" s="677">
        <v>650</v>
      </c>
      <c r="C210" s="678" t="s">
        <v>156</v>
      </c>
      <c r="D210" s="679" t="s">
        <v>158</v>
      </c>
      <c r="E210" s="680" t="s">
        <v>163</v>
      </c>
      <c r="F210" s="569"/>
      <c r="G210" s="530">
        <f>G211</f>
        <v>435.5</v>
      </c>
      <c r="H210" s="292" t="e">
        <f>H211</f>
        <v>#REF!</v>
      </c>
      <c r="I210" s="293" t="e">
        <f>I211</f>
        <v>#REF!</v>
      </c>
      <c r="J210" s="240"/>
      <c r="K210" s="240"/>
      <c r="L210" s="240"/>
      <c r="M210" s="240"/>
      <c r="N210" s="240"/>
      <c r="O210" s="240"/>
      <c r="P210" s="240"/>
      <c r="Q210" s="240"/>
      <c r="R210" s="240"/>
      <c r="S210" s="240"/>
      <c r="T210" s="240"/>
      <c r="U210" s="240"/>
      <c r="V210" s="240"/>
      <c r="W210" s="240"/>
      <c r="X210" s="240"/>
      <c r="Y210" s="240"/>
      <c r="Z210" s="240"/>
      <c r="AA210" s="240"/>
      <c r="AB210" s="240"/>
      <c r="AC210" s="240"/>
      <c r="AD210" s="240"/>
      <c r="AE210" s="240"/>
      <c r="AF210" s="240"/>
      <c r="AG210" s="240"/>
      <c r="AH210" s="240"/>
      <c r="AI210" s="240"/>
      <c r="AJ210" s="240"/>
      <c r="AK210" s="240"/>
      <c r="AL210" s="240"/>
    </row>
    <row r="211" spans="1:38" s="241" customFormat="1" ht="53.25" customHeight="1" x14ac:dyDescent="0.25">
      <c r="A211" s="552" t="s">
        <v>118</v>
      </c>
      <c r="B211" s="677">
        <v>650</v>
      </c>
      <c r="C211" s="678" t="s">
        <v>156</v>
      </c>
      <c r="D211" s="679" t="s">
        <v>158</v>
      </c>
      <c r="E211" s="680" t="s">
        <v>163</v>
      </c>
      <c r="F211" s="569">
        <v>100</v>
      </c>
      <c r="G211" s="530">
        <f>G212</f>
        <v>435.5</v>
      </c>
      <c r="H211" s="292" t="e">
        <f>H212</f>
        <v>#REF!</v>
      </c>
      <c r="I211" s="293" t="e">
        <f>I212</f>
        <v>#REF!</v>
      </c>
      <c r="J211" s="240"/>
      <c r="K211" s="240"/>
      <c r="L211" s="240"/>
      <c r="M211" s="240"/>
      <c r="N211" s="240"/>
      <c r="O211" s="240"/>
      <c r="P211" s="240"/>
      <c r="Q211" s="240"/>
      <c r="R211" s="240"/>
      <c r="S211" s="240"/>
      <c r="T211" s="240"/>
      <c r="U211" s="240"/>
      <c r="V211" s="240"/>
      <c r="W211" s="240"/>
      <c r="X211" s="240"/>
      <c r="Y211" s="240"/>
      <c r="Z211" s="240"/>
      <c r="AA211" s="240"/>
      <c r="AB211" s="240"/>
      <c r="AC211" s="240"/>
      <c r="AD211" s="240"/>
      <c r="AE211" s="240"/>
      <c r="AF211" s="240"/>
      <c r="AG211" s="240"/>
      <c r="AH211" s="240"/>
      <c r="AI211" s="240"/>
      <c r="AJ211" s="240"/>
      <c r="AK211" s="240"/>
      <c r="AL211" s="240"/>
    </row>
    <row r="212" spans="1:38" s="241" customFormat="1" ht="18.75" customHeight="1" thickBot="1" x14ac:dyDescent="0.3">
      <c r="A212" s="552" t="s">
        <v>119</v>
      </c>
      <c r="B212" s="677">
        <v>650</v>
      </c>
      <c r="C212" s="678" t="s">
        <v>156</v>
      </c>
      <c r="D212" s="679" t="s">
        <v>158</v>
      </c>
      <c r="E212" s="680" t="s">
        <v>163</v>
      </c>
      <c r="F212" s="528">
        <v>120</v>
      </c>
      <c r="G212" s="530">
        <f>'приложение 3 (№7 2019г.)'!G74</f>
        <v>435.5</v>
      </c>
      <c r="H212" s="292" t="e">
        <f>#REF!</f>
        <v>#REF!</v>
      </c>
      <c r="I212" s="293" t="e">
        <f>#REF!</f>
        <v>#REF!</v>
      </c>
      <c r="J212" s="240"/>
      <c r="K212" s="240"/>
      <c r="L212" s="240"/>
      <c r="M212" s="240"/>
      <c r="N212" s="240"/>
      <c r="O212" s="240"/>
      <c r="P212" s="240"/>
      <c r="Q212" s="240"/>
      <c r="R212" s="240"/>
      <c r="S212" s="240"/>
      <c r="T212" s="240"/>
      <c r="U212" s="240"/>
      <c r="V212" s="240"/>
      <c r="W212" s="240"/>
      <c r="X212" s="240"/>
      <c r="Y212" s="240"/>
      <c r="Z212" s="240"/>
      <c r="AA212" s="240"/>
      <c r="AB212" s="240"/>
      <c r="AC212" s="240"/>
      <c r="AD212" s="240"/>
      <c r="AE212" s="240"/>
      <c r="AF212" s="240"/>
      <c r="AG212" s="240"/>
      <c r="AH212" s="240"/>
      <c r="AI212" s="240"/>
      <c r="AJ212" s="240"/>
      <c r="AK212" s="240"/>
      <c r="AL212" s="240"/>
    </row>
    <row r="213" spans="1:38" s="37" customFormat="1" ht="18.600000000000001" thickBot="1" x14ac:dyDescent="0.4">
      <c r="A213" s="681" t="s">
        <v>319</v>
      </c>
      <c r="B213" s="682"/>
      <c r="C213" s="683"/>
      <c r="D213" s="684"/>
      <c r="E213" s="685"/>
      <c r="F213" s="686"/>
      <c r="G213" s="687">
        <f>G206+G128+G15</f>
        <v>134547.46299999999</v>
      </c>
      <c r="J213" s="294"/>
      <c r="K213" s="295"/>
      <c r="L213" s="294"/>
      <c r="M213" s="294"/>
      <c r="N213" s="294"/>
      <c r="O213" s="294"/>
      <c r="P213" s="294"/>
      <c r="Q213" s="294"/>
      <c r="R213" s="294"/>
      <c r="S213" s="294"/>
      <c r="T213" s="294"/>
      <c r="U213" s="294"/>
      <c r="V213" s="294"/>
      <c r="W213" s="294"/>
      <c r="X213" s="294"/>
      <c r="Y213" s="294"/>
      <c r="Z213" s="294"/>
      <c r="AA213" s="294"/>
      <c r="AB213" s="294"/>
      <c r="AC213" s="294"/>
      <c r="AD213" s="294"/>
    </row>
    <row r="214" spans="1:38" x14ac:dyDescent="0.3">
      <c r="H214" s="296"/>
      <c r="I214" s="296"/>
    </row>
    <row r="215" spans="1:38" x14ac:dyDescent="0.3">
      <c r="H215" s="296"/>
      <c r="I215" s="296"/>
    </row>
    <row r="216" spans="1:38" x14ac:dyDescent="0.3">
      <c r="H216" s="296"/>
      <c r="I216" s="296"/>
    </row>
    <row r="217" spans="1:38" x14ac:dyDescent="0.3">
      <c r="H217" s="296"/>
      <c r="I217" s="296"/>
    </row>
    <row r="218" spans="1:38" x14ac:dyDescent="0.3">
      <c r="H218" s="296"/>
      <c r="I218" s="296"/>
    </row>
    <row r="219" spans="1:38" x14ac:dyDescent="0.3">
      <c r="H219" s="296"/>
      <c r="I219" s="296"/>
    </row>
    <row r="220" spans="1:38" x14ac:dyDescent="0.3">
      <c r="H220" s="296"/>
      <c r="I220" s="296"/>
    </row>
    <row r="221" spans="1:38" x14ac:dyDescent="0.3">
      <c r="H221" s="296"/>
      <c r="I221" s="296"/>
    </row>
    <row r="222" spans="1:38" x14ac:dyDescent="0.3">
      <c r="H222" s="296"/>
      <c r="I222" s="296"/>
    </row>
    <row r="223" spans="1:38" s="33" customFormat="1" x14ac:dyDescent="0.3">
      <c r="A223" s="350"/>
      <c r="B223" s="688"/>
      <c r="C223" s="688"/>
      <c r="D223" s="688"/>
      <c r="E223" s="688"/>
      <c r="F223" s="688"/>
      <c r="G223" s="689"/>
      <c r="H223" s="296"/>
      <c r="I223" s="296"/>
      <c r="AE223" s="34"/>
      <c r="AF223" s="34"/>
      <c r="AG223" s="34"/>
      <c r="AH223" s="34"/>
      <c r="AI223" s="34"/>
      <c r="AJ223" s="34"/>
      <c r="AK223" s="34"/>
      <c r="AL223" s="34"/>
    </row>
  </sheetData>
  <mergeCells count="8">
    <mergeCell ref="A6:I6"/>
    <mergeCell ref="A7:I7"/>
    <mergeCell ref="A8:I8"/>
    <mergeCell ref="A9:G9"/>
    <mergeCell ref="A1:I1"/>
    <mergeCell ref="A2:I2"/>
    <mergeCell ref="A3:I3"/>
    <mergeCell ref="A4:G4"/>
  </mergeCells>
  <printOptions horizontalCentered="1"/>
  <pageMargins left="0.39370078740157483" right="0" top="0" bottom="0" header="0" footer="0"/>
  <pageSetup paperSize="9" scale="83" firstPageNumber="0" fitToHeight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237"/>
  <sheetViews>
    <sheetView topLeftCell="A34" zoomScaleNormal="100" workbookViewId="0">
      <selection activeCell="A49" sqref="A49"/>
    </sheetView>
  </sheetViews>
  <sheetFormatPr defaultColWidth="8" defaultRowHeight="13.8" x14ac:dyDescent="0.3"/>
  <cols>
    <col min="1" max="1" width="77.6640625" style="690" customWidth="1"/>
    <col min="2" max="2" width="7.44140625" style="690" customWidth="1"/>
    <col min="3" max="3" width="7.6640625" style="690" customWidth="1"/>
    <col min="4" max="4" width="17.33203125" style="691" customWidth="1"/>
    <col min="5" max="5" width="8" style="312" hidden="1" customWidth="1"/>
    <col min="6" max="16384" width="8" style="312"/>
  </cols>
  <sheetData>
    <row r="1" spans="1:38" s="133" customFormat="1" ht="15.6" customHeight="1" x14ac:dyDescent="0.25">
      <c r="A1" s="1064" t="s">
        <v>369</v>
      </c>
      <c r="B1" s="1064"/>
      <c r="C1" s="1064"/>
      <c r="D1" s="1064"/>
      <c r="E1" s="297"/>
      <c r="F1" s="297"/>
      <c r="G1" s="297"/>
      <c r="H1" s="297"/>
      <c r="I1" s="297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</row>
    <row r="2" spans="1:38" s="133" customFormat="1" ht="15.6" customHeight="1" x14ac:dyDescent="0.25">
      <c r="A2" s="1065" t="s">
        <v>99</v>
      </c>
      <c r="B2" s="1065"/>
      <c r="C2" s="1065"/>
      <c r="D2" s="1065"/>
      <c r="E2" s="298"/>
      <c r="F2" s="298"/>
      <c r="G2" s="298"/>
      <c r="H2" s="298"/>
      <c r="I2" s="298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</row>
    <row r="3" spans="1:38" s="133" customFormat="1" ht="15.6" customHeight="1" x14ac:dyDescent="0.25">
      <c r="A3" s="1064" t="s">
        <v>2</v>
      </c>
      <c r="B3" s="1064"/>
      <c r="C3" s="1064"/>
      <c r="D3" s="1064"/>
      <c r="E3" s="297"/>
      <c r="F3" s="297"/>
      <c r="G3" s="297"/>
      <c r="H3" s="297"/>
      <c r="I3" s="297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</row>
    <row r="4" spans="1:38" s="133" customFormat="1" ht="15.6" customHeight="1" x14ac:dyDescent="0.25">
      <c r="A4" s="1070" t="s">
        <v>367</v>
      </c>
      <c r="B4" s="1070"/>
      <c r="C4" s="1070"/>
      <c r="D4" s="1070"/>
      <c r="E4" s="347"/>
      <c r="F4" s="347"/>
      <c r="G4" s="347"/>
      <c r="H4" s="14"/>
      <c r="I4" s="14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</row>
    <row r="5" spans="1:38" s="299" customFormat="1" x14ac:dyDescent="0.3">
      <c r="A5" s="690"/>
      <c r="B5" s="690"/>
      <c r="C5" s="690"/>
      <c r="D5" s="691"/>
    </row>
    <row r="6" spans="1:38" s="300" customFormat="1" ht="59.4" customHeight="1" x14ac:dyDescent="0.35">
      <c r="A6" s="1074" t="s">
        <v>436</v>
      </c>
      <c r="B6" s="1074"/>
      <c r="C6" s="1074"/>
      <c r="D6" s="1074"/>
    </row>
    <row r="7" spans="1:38" s="300" customFormat="1" ht="15.75" customHeight="1" x14ac:dyDescent="0.3">
      <c r="A7" s="692"/>
      <c r="B7" s="692"/>
      <c r="C7" s="692"/>
      <c r="D7" s="693"/>
    </row>
    <row r="8" spans="1:38" s="299" customFormat="1" ht="10.5" customHeight="1" thickBot="1" x14ac:dyDescent="0.35">
      <c r="A8" s="694"/>
      <c r="B8" s="695"/>
      <c r="C8" s="695"/>
      <c r="D8" s="696"/>
    </row>
    <row r="9" spans="1:38" s="301" customFormat="1" ht="47.4" thickBot="1" x14ac:dyDescent="0.3">
      <c r="A9" s="697" t="s">
        <v>100</v>
      </c>
      <c r="B9" s="698" t="s">
        <v>102</v>
      </c>
      <c r="C9" s="699" t="s">
        <v>103</v>
      </c>
      <c r="D9" s="700" t="s">
        <v>434</v>
      </c>
    </row>
    <row r="10" spans="1:38" s="301" customFormat="1" ht="16.2" thickBot="1" x14ac:dyDescent="0.3">
      <c r="A10" s="701">
        <v>1</v>
      </c>
      <c r="B10" s="702">
        <v>2</v>
      </c>
      <c r="C10" s="703">
        <v>3</v>
      </c>
      <c r="D10" s="704">
        <v>4</v>
      </c>
    </row>
    <row r="11" spans="1:38" s="302" customFormat="1" ht="15.6" x14ac:dyDescent="0.3">
      <c r="A11" s="705" t="s">
        <v>108</v>
      </c>
      <c r="B11" s="706">
        <v>1</v>
      </c>
      <c r="C11" s="707"/>
      <c r="D11" s="708">
        <f>D12+D13+D14+D15+D16</f>
        <v>33589.5</v>
      </c>
      <c r="E11" s="300"/>
      <c r="F11" s="300"/>
    </row>
    <row r="12" spans="1:38" s="304" customFormat="1" ht="31.2" x14ac:dyDescent="0.3">
      <c r="A12" s="709" t="s">
        <v>111</v>
      </c>
      <c r="B12" s="710">
        <v>1</v>
      </c>
      <c r="C12" s="711" t="s">
        <v>156</v>
      </c>
      <c r="D12" s="712">
        <f>'приложение 3 (№7 2019г.)'!G15</f>
        <v>4473.6000000000004</v>
      </c>
      <c r="E12" s="303"/>
      <c r="F12" s="303"/>
    </row>
    <row r="13" spans="1:38" s="304" customFormat="1" ht="46.2" customHeight="1" x14ac:dyDescent="0.3">
      <c r="A13" s="709" t="s">
        <v>337</v>
      </c>
      <c r="B13" s="710">
        <v>1</v>
      </c>
      <c r="C13" s="711" t="s">
        <v>166</v>
      </c>
      <c r="D13" s="712">
        <f>'приложение 3 (№7 2019г.)'!G24</f>
        <v>21520</v>
      </c>
      <c r="E13" s="303"/>
      <c r="F13" s="303"/>
    </row>
    <row r="14" spans="1:38" s="304" customFormat="1" ht="15.6" hidden="1" x14ac:dyDescent="0.3">
      <c r="A14" s="709" t="s">
        <v>125</v>
      </c>
      <c r="B14" s="710">
        <v>1</v>
      </c>
      <c r="C14" s="713">
        <v>7</v>
      </c>
      <c r="D14" s="712"/>
      <c r="E14" s="303"/>
      <c r="F14" s="303"/>
    </row>
    <row r="15" spans="1:38" s="304" customFormat="1" ht="15.6" x14ac:dyDescent="0.3">
      <c r="A15" s="709" t="s">
        <v>131</v>
      </c>
      <c r="B15" s="710">
        <v>1</v>
      </c>
      <c r="C15" s="713">
        <v>11</v>
      </c>
      <c r="D15" s="712">
        <f>'приложение 3 (№7 2019г.)'!G36</f>
        <v>275.7</v>
      </c>
      <c r="E15" s="303"/>
      <c r="F15" s="303"/>
    </row>
    <row r="16" spans="1:38" s="304" customFormat="1" ht="15.6" x14ac:dyDescent="0.3">
      <c r="A16" s="709" t="s">
        <v>338</v>
      </c>
      <c r="B16" s="710">
        <v>1</v>
      </c>
      <c r="C16" s="713">
        <v>13</v>
      </c>
      <c r="D16" s="712">
        <f>'приложение 3 (№7 2019г.)'!G42</f>
        <v>7320.2</v>
      </c>
      <c r="E16" s="303"/>
      <c r="F16" s="303"/>
    </row>
    <row r="17" spans="1:7" s="304" customFormat="1" ht="15.6" x14ac:dyDescent="0.3">
      <c r="A17" s="714" t="s">
        <v>155</v>
      </c>
      <c r="B17" s="715">
        <v>2</v>
      </c>
      <c r="C17" s="713"/>
      <c r="D17" s="716">
        <f>D18</f>
        <v>435.5</v>
      </c>
      <c r="E17" s="303"/>
      <c r="F17" s="303"/>
    </row>
    <row r="18" spans="1:7" s="302" customFormat="1" ht="15.6" x14ac:dyDescent="0.3">
      <c r="A18" s="717" t="s">
        <v>339</v>
      </c>
      <c r="B18" s="710">
        <v>2</v>
      </c>
      <c r="C18" s="713">
        <v>3</v>
      </c>
      <c r="D18" s="712">
        <f>'приложение 3 (№7 2019г.)'!G69</f>
        <v>435.5</v>
      </c>
      <c r="E18" s="300"/>
      <c r="F18" s="300"/>
    </row>
    <row r="19" spans="1:7" s="304" customFormat="1" ht="15.6" x14ac:dyDescent="0.3">
      <c r="A19" s="718" t="s">
        <v>164</v>
      </c>
      <c r="B19" s="715">
        <v>3</v>
      </c>
      <c r="C19" s="719"/>
      <c r="D19" s="716">
        <f>D21+D20+D22</f>
        <v>963.49999999999989</v>
      </c>
      <c r="E19" s="303"/>
      <c r="F19" s="303"/>
    </row>
    <row r="20" spans="1:7" s="302" customFormat="1" ht="15.6" x14ac:dyDescent="0.3">
      <c r="A20" s="709" t="s">
        <v>165</v>
      </c>
      <c r="B20" s="720" t="s">
        <v>158</v>
      </c>
      <c r="C20" s="721" t="s">
        <v>166</v>
      </c>
      <c r="D20" s="712">
        <f>'приложение 3 (№7 2019г.)'!G78</f>
        <v>116.3</v>
      </c>
      <c r="E20" s="300"/>
      <c r="F20" s="300"/>
    </row>
    <row r="21" spans="1:7" s="304" customFormat="1" ht="31.2" x14ac:dyDescent="0.3">
      <c r="A21" s="709" t="s">
        <v>174</v>
      </c>
      <c r="B21" s="710">
        <v>3</v>
      </c>
      <c r="C21" s="713">
        <v>9</v>
      </c>
      <c r="D21" s="712">
        <f>'приложение 3 (№7 2019г.)'!G86</f>
        <v>751.3</v>
      </c>
      <c r="E21" s="303"/>
      <c r="F21" s="303"/>
    </row>
    <row r="22" spans="1:7" s="304" customFormat="1" ht="30.75" customHeight="1" x14ac:dyDescent="0.3">
      <c r="A22" s="709" t="s">
        <v>181</v>
      </c>
      <c r="B22" s="710">
        <v>3</v>
      </c>
      <c r="C22" s="713">
        <v>14</v>
      </c>
      <c r="D22" s="712">
        <f>'приложение 3 (№7 2019г.)'!G95</f>
        <v>95.9</v>
      </c>
      <c r="E22" s="303"/>
      <c r="F22" s="303"/>
    </row>
    <row r="23" spans="1:7" s="304" customFormat="1" ht="15.6" x14ac:dyDescent="0.3">
      <c r="A23" s="718" t="s">
        <v>340</v>
      </c>
      <c r="B23" s="715">
        <v>4</v>
      </c>
      <c r="C23" s="719"/>
      <c r="D23" s="716">
        <f>D24+D25+D26+D27</f>
        <v>10056.645999999999</v>
      </c>
      <c r="E23" s="303"/>
      <c r="F23" s="303"/>
    </row>
    <row r="24" spans="1:7" s="306" customFormat="1" ht="15.6" x14ac:dyDescent="0.3">
      <c r="A24" s="709" t="s">
        <v>195</v>
      </c>
      <c r="B24" s="710">
        <v>4</v>
      </c>
      <c r="C24" s="721">
        <v>1</v>
      </c>
      <c r="D24" s="712">
        <f>'приложение 3 (№7 2019г.)'!G114</f>
        <v>2412.4459999999999</v>
      </c>
      <c r="E24" s="305"/>
      <c r="F24" s="305"/>
    </row>
    <row r="25" spans="1:7" s="306" customFormat="1" ht="15.6" x14ac:dyDescent="0.3">
      <c r="A25" s="709" t="s">
        <v>341</v>
      </c>
      <c r="B25" s="710">
        <v>4</v>
      </c>
      <c r="C25" s="721" t="s">
        <v>203</v>
      </c>
      <c r="D25" s="712">
        <f>'приложение 3 (№7 2019г.)'!G124</f>
        <v>6448.8</v>
      </c>
      <c r="E25" s="305"/>
      <c r="F25" s="305"/>
    </row>
    <row r="26" spans="1:7" s="304" customFormat="1" ht="15.6" x14ac:dyDescent="0.3">
      <c r="A26" s="709" t="s">
        <v>217</v>
      </c>
      <c r="B26" s="710">
        <v>4</v>
      </c>
      <c r="C26" s="713">
        <v>10</v>
      </c>
      <c r="D26" s="712">
        <f>'приложение 3 (№7 2019г.)'!G143</f>
        <v>812.4</v>
      </c>
      <c r="E26" s="307"/>
      <c r="F26" s="307"/>
    </row>
    <row r="27" spans="1:7" s="304" customFormat="1" ht="15.6" x14ac:dyDescent="0.3">
      <c r="A27" s="709" t="s">
        <v>342</v>
      </c>
      <c r="B27" s="710">
        <v>4</v>
      </c>
      <c r="C27" s="713">
        <v>12</v>
      </c>
      <c r="D27" s="712">
        <f>'приложение 3 (№7 2019г.)'!G149</f>
        <v>383</v>
      </c>
      <c r="E27" s="307"/>
      <c r="F27" s="307"/>
    </row>
    <row r="28" spans="1:7" s="304" customFormat="1" ht="15.6" x14ac:dyDescent="0.3">
      <c r="A28" s="718" t="s">
        <v>343</v>
      </c>
      <c r="B28" s="715">
        <v>5</v>
      </c>
      <c r="C28" s="719"/>
      <c r="D28" s="716">
        <f>D29+D30+D31</f>
        <v>34769.817000000003</v>
      </c>
      <c r="E28" s="307"/>
      <c r="F28" s="307"/>
    </row>
    <row r="29" spans="1:7" s="304" customFormat="1" ht="15.6" x14ac:dyDescent="0.3">
      <c r="A29" s="709" t="s">
        <v>344</v>
      </c>
      <c r="B29" s="710">
        <v>5</v>
      </c>
      <c r="C29" s="713">
        <v>1</v>
      </c>
      <c r="D29" s="712">
        <f>'приложение 3 (№7 2019г.)'!G156</f>
        <v>426.4</v>
      </c>
      <c r="E29" s="307"/>
      <c r="F29" s="307"/>
    </row>
    <row r="30" spans="1:7" s="302" customFormat="1" ht="15.6" x14ac:dyDescent="0.3">
      <c r="A30" s="709" t="s">
        <v>345</v>
      </c>
      <c r="B30" s="710">
        <v>5</v>
      </c>
      <c r="C30" s="713">
        <v>2</v>
      </c>
      <c r="D30" s="712">
        <f>'приложение 3 (№7 2019г.)'!G163</f>
        <v>24051.617000000002</v>
      </c>
      <c r="E30" s="305"/>
      <c r="F30" s="305"/>
    </row>
    <row r="31" spans="1:7" s="304" customFormat="1" ht="15" customHeight="1" x14ac:dyDescent="0.3">
      <c r="A31" s="709" t="s">
        <v>240</v>
      </c>
      <c r="B31" s="710">
        <v>5</v>
      </c>
      <c r="C31" s="713">
        <v>3</v>
      </c>
      <c r="D31" s="712">
        <f>'приложение 3 (№7 2019г.)'!G184</f>
        <v>10291.799999999999</v>
      </c>
      <c r="E31" s="307"/>
      <c r="F31" s="307"/>
      <c r="G31" s="308"/>
    </row>
    <row r="32" spans="1:7" s="309" customFormat="1" ht="15.6" hidden="1" x14ac:dyDescent="0.3">
      <c r="A32" s="718" t="s">
        <v>249</v>
      </c>
      <c r="B32" s="715">
        <v>7</v>
      </c>
      <c r="C32" s="719"/>
      <c r="D32" s="716">
        <f>D33</f>
        <v>0</v>
      </c>
      <c r="E32" s="307"/>
      <c r="F32" s="307"/>
    </row>
    <row r="33" spans="1:6" s="302" customFormat="1" ht="15" hidden="1" customHeight="1" x14ac:dyDescent="0.3">
      <c r="A33" s="709" t="s">
        <v>250</v>
      </c>
      <c r="B33" s="710">
        <v>7</v>
      </c>
      <c r="C33" s="713">
        <v>7</v>
      </c>
      <c r="D33" s="712">
        <v>0</v>
      </c>
      <c r="E33" s="305"/>
      <c r="F33" s="305"/>
    </row>
    <row r="34" spans="1:6" s="304" customFormat="1" ht="15.6" x14ac:dyDescent="0.3">
      <c r="A34" s="718" t="s">
        <v>418</v>
      </c>
      <c r="B34" s="715">
        <v>6</v>
      </c>
      <c r="C34" s="719"/>
      <c r="D34" s="716">
        <f>D35</f>
        <v>12184.6</v>
      </c>
      <c r="E34" s="307"/>
      <c r="F34" s="307"/>
    </row>
    <row r="35" spans="1:6" s="304" customFormat="1" ht="15.6" x14ac:dyDescent="0.3">
      <c r="A35" s="709" t="s">
        <v>419</v>
      </c>
      <c r="B35" s="710">
        <v>6</v>
      </c>
      <c r="C35" s="713">
        <v>5</v>
      </c>
      <c r="D35" s="712">
        <f>'приложение 3 (№7 2019г.)'!G206</f>
        <v>12184.6</v>
      </c>
      <c r="E35" s="307"/>
      <c r="F35" s="307"/>
    </row>
    <row r="36" spans="1:6" s="309" customFormat="1" ht="15.6" x14ac:dyDescent="0.3">
      <c r="A36" s="718" t="s">
        <v>260</v>
      </c>
      <c r="B36" s="715">
        <v>8</v>
      </c>
      <c r="C36" s="719"/>
      <c r="D36" s="716">
        <f>D37+D38</f>
        <v>26422.1</v>
      </c>
      <c r="E36" s="307"/>
      <c r="F36" s="307"/>
    </row>
    <row r="37" spans="1:6" s="302" customFormat="1" ht="15" customHeight="1" x14ac:dyDescent="0.3">
      <c r="A37" s="709" t="s">
        <v>262</v>
      </c>
      <c r="B37" s="710">
        <v>8</v>
      </c>
      <c r="C37" s="713">
        <v>1</v>
      </c>
      <c r="D37" s="712">
        <f>'приложение 3 (№7 2019г.)'!G224</f>
        <v>26422.1</v>
      </c>
      <c r="E37" s="305"/>
      <c r="F37" s="305"/>
    </row>
    <row r="38" spans="1:6" s="302" customFormat="1" ht="19.95" customHeight="1" x14ac:dyDescent="0.3">
      <c r="A38" s="709" t="s">
        <v>278</v>
      </c>
      <c r="B38" s="710">
        <v>8</v>
      </c>
      <c r="C38" s="713">
        <v>4</v>
      </c>
      <c r="D38" s="712">
        <f>'[3]приложение №7 2019г.'!G231</f>
        <v>0</v>
      </c>
      <c r="E38" s="305"/>
      <c r="F38" s="305"/>
    </row>
    <row r="39" spans="1:6" s="311" customFormat="1" ht="15.6" x14ac:dyDescent="0.3">
      <c r="A39" s="718" t="str">
        <f>'[3]приложение №7 2019г.'!A247</f>
        <v>Социальная политика</v>
      </c>
      <c r="B39" s="715">
        <v>10</v>
      </c>
      <c r="C39" s="719"/>
      <c r="D39" s="716">
        <f>D41+D40</f>
        <v>216.5</v>
      </c>
      <c r="E39" s="310"/>
      <c r="F39" s="310"/>
    </row>
    <row r="40" spans="1:6" s="311" customFormat="1" ht="15.6" x14ac:dyDescent="0.3">
      <c r="A40" s="722" t="str">
        <f>'[3]приложение №7 2019г.'!A248</f>
        <v>Пенсионное обеспечение</v>
      </c>
      <c r="B40" s="723">
        <v>10</v>
      </c>
      <c r="C40" s="724" t="s">
        <v>109</v>
      </c>
      <c r="D40" s="725">
        <f>'приложение 3 (№7 2019г.)'!G268</f>
        <v>136.5</v>
      </c>
      <c r="E40" s="310"/>
      <c r="F40" s="310"/>
    </row>
    <row r="41" spans="1:6" s="311" customFormat="1" ht="15.6" x14ac:dyDescent="0.3">
      <c r="A41" s="722" t="s">
        <v>425</v>
      </c>
      <c r="B41" s="723">
        <v>10</v>
      </c>
      <c r="C41" s="724">
        <v>6</v>
      </c>
      <c r="D41" s="725">
        <f>'приложение 3 (№7 2019г.)'!G279</f>
        <v>80</v>
      </c>
      <c r="E41" s="310"/>
      <c r="F41" s="310"/>
    </row>
    <row r="42" spans="1:6" s="311" customFormat="1" ht="15.6" x14ac:dyDescent="0.3">
      <c r="A42" s="718" t="s">
        <v>303</v>
      </c>
      <c r="B42" s="715">
        <v>11</v>
      </c>
      <c r="C42" s="719"/>
      <c r="D42" s="716">
        <f>D43</f>
        <v>15909.3</v>
      </c>
      <c r="E42" s="310"/>
      <c r="F42" s="310"/>
    </row>
    <row r="43" spans="1:6" s="311" customFormat="1" ht="16.2" thickBot="1" x14ac:dyDescent="0.35">
      <c r="A43" s="722" t="s">
        <v>346</v>
      </c>
      <c r="B43" s="723">
        <v>11</v>
      </c>
      <c r="C43" s="724" t="s">
        <v>109</v>
      </c>
      <c r="D43" s="725">
        <f>'приложение 3 (№7 2019г.)'!G281</f>
        <v>15909.3</v>
      </c>
      <c r="E43" s="310"/>
      <c r="F43" s="310"/>
    </row>
    <row r="44" spans="1:6" ht="18.600000000000001" thickBot="1" x14ac:dyDescent="0.4">
      <c r="A44" s="1071" t="s">
        <v>319</v>
      </c>
      <c r="B44" s="1072"/>
      <c r="C44" s="1073"/>
      <c r="D44" s="726">
        <f>D11+D17+D19+D23+D28+D34+D36+D39+D42</f>
        <v>134547.46299999999</v>
      </c>
      <c r="E44" s="310"/>
      <c r="F44" s="310"/>
    </row>
    <row r="45" spans="1:6" x14ac:dyDescent="0.3">
      <c r="E45" s="310"/>
      <c r="F45" s="310"/>
    </row>
    <row r="46" spans="1:6" x14ac:dyDescent="0.3">
      <c r="E46" s="299"/>
      <c r="F46" s="299"/>
    </row>
    <row r="47" spans="1:6" x14ac:dyDescent="0.3">
      <c r="E47" s="299"/>
      <c r="F47" s="299"/>
    </row>
    <row r="48" spans="1:6" x14ac:dyDescent="0.3">
      <c r="E48" s="299"/>
      <c r="F48" s="299"/>
    </row>
    <row r="49" spans="5:6" x14ac:dyDescent="0.3">
      <c r="E49" s="299"/>
      <c r="F49" s="299"/>
    </row>
    <row r="50" spans="5:6" x14ac:dyDescent="0.3">
      <c r="E50" s="299"/>
      <c r="F50" s="299"/>
    </row>
    <row r="51" spans="5:6" x14ac:dyDescent="0.3">
      <c r="E51" s="299"/>
      <c r="F51" s="299"/>
    </row>
    <row r="52" spans="5:6" x14ac:dyDescent="0.3">
      <c r="E52" s="299"/>
      <c r="F52" s="299"/>
    </row>
    <row r="53" spans="5:6" x14ac:dyDescent="0.3">
      <c r="E53" s="299"/>
      <c r="F53" s="299"/>
    </row>
    <row r="54" spans="5:6" x14ac:dyDescent="0.3">
      <c r="E54" s="299"/>
      <c r="F54" s="299"/>
    </row>
    <row r="55" spans="5:6" x14ac:dyDescent="0.3">
      <c r="E55" s="299"/>
      <c r="F55" s="299"/>
    </row>
    <row r="56" spans="5:6" x14ac:dyDescent="0.3">
      <c r="E56" s="299"/>
      <c r="F56" s="299"/>
    </row>
    <row r="57" spans="5:6" x14ac:dyDescent="0.3">
      <c r="E57" s="299"/>
      <c r="F57" s="299"/>
    </row>
    <row r="58" spans="5:6" x14ac:dyDescent="0.3">
      <c r="E58" s="299"/>
      <c r="F58" s="299"/>
    </row>
    <row r="59" spans="5:6" x14ac:dyDescent="0.3">
      <c r="E59" s="299"/>
      <c r="F59" s="299"/>
    </row>
    <row r="60" spans="5:6" x14ac:dyDescent="0.3">
      <c r="E60" s="299"/>
      <c r="F60" s="299"/>
    </row>
    <row r="61" spans="5:6" x14ac:dyDescent="0.3">
      <c r="E61" s="299"/>
      <c r="F61" s="299"/>
    </row>
    <row r="62" spans="5:6" x14ac:dyDescent="0.3">
      <c r="E62" s="299"/>
      <c r="F62" s="299"/>
    </row>
    <row r="63" spans="5:6" x14ac:dyDescent="0.3">
      <c r="E63" s="299"/>
      <c r="F63" s="299"/>
    </row>
    <row r="64" spans="5:6" x14ac:dyDescent="0.3">
      <c r="E64" s="299">
        <f>E65</f>
        <v>0</v>
      </c>
      <c r="F64" s="299"/>
    </row>
    <row r="65" spans="5:8" x14ac:dyDescent="0.3">
      <c r="E65" s="299">
        <f>E66+E84</f>
        <v>0</v>
      </c>
      <c r="F65" s="299"/>
      <c r="H65" s="312">
        <f>H66+H84</f>
        <v>0</v>
      </c>
    </row>
    <row r="66" spans="5:8" x14ac:dyDescent="0.3">
      <c r="E66" s="299">
        <f>E67+E74</f>
        <v>0</v>
      </c>
      <c r="F66" s="299"/>
      <c r="H66" s="312">
        <f>H67+H74</f>
        <v>0</v>
      </c>
    </row>
    <row r="67" spans="5:8" x14ac:dyDescent="0.3">
      <c r="E67" s="299"/>
      <c r="F67" s="299"/>
    </row>
    <row r="68" spans="5:8" x14ac:dyDescent="0.3">
      <c r="E68" s="299"/>
      <c r="F68" s="299"/>
    </row>
    <row r="69" spans="5:8" x14ac:dyDescent="0.3">
      <c r="E69" s="299"/>
      <c r="F69" s="299"/>
    </row>
    <row r="70" spans="5:8" x14ac:dyDescent="0.3">
      <c r="E70" s="299"/>
      <c r="F70" s="299"/>
    </row>
    <row r="71" spans="5:8" x14ac:dyDescent="0.3">
      <c r="E71" s="299"/>
      <c r="F71" s="299"/>
    </row>
    <row r="72" spans="5:8" x14ac:dyDescent="0.3">
      <c r="E72" s="299"/>
      <c r="F72" s="299"/>
    </row>
    <row r="73" spans="5:8" x14ac:dyDescent="0.3">
      <c r="E73" s="299"/>
      <c r="F73" s="299"/>
    </row>
    <row r="74" spans="5:8" x14ac:dyDescent="0.3">
      <c r="E74" s="299"/>
      <c r="F74" s="299"/>
    </row>
    <row r="75" spans="5:8" x14ac:dyDescent="0.3">
      <c r="E75" s="299"/>
      <c r="F75" s="299"/>
    </row>
    <row r="76" spans="5:8" x14ac:dyDescent="0.3">
      <c r="E76" s="299"/>
      <c r="F76" s="299"/>
    </row>
    <row r="77" spans="5:8" x14ac:dyDescent="0.3">
      <c r="E77" s="299"/>
      <c r="F77" s="299"/>
    </row>
    <row r="78" spans="5:8" x14ac:dyDescent="0.3">
      <c r="E78" s="299"/>
      <c r="F78" s="299"/>
    </row>
    <row r="79" spans="5:8" x14ac:dyDescent="0.3">
      <c r="E79" s="299"/>
      <c r="F79" s="299"/>
    </row>
    <row r="80" spans="5:8" x14ac:dyDescent="0.3">
      <c r="E80" s="299"/>
      <c r="F80" s="299"/>
    </row>
    <row r="81" spans="5:6" x14ac:dyDescent="0.3">
      <c r="E81" s="299"/>
      <c r="F81" s="299"/>
    </row>
    <row r="82" spans="5:6" x14ac:dyDescent="0.3">
      <c r="E82" s="299"/>
      <c r="F82" s="299"/>
    </row>
    <row r="83" spans="5:6" x14ac:dyDescent="0.3">
      <c r="E83" s="299"/>
      <c r="F83" s="299"/>
    </row>
    <row r="84" spans="5:6" x14ac:dyDescent="0.3">
      <c r="E84" s="299"/>
      <c r="F84" s="299"/>
    </row>
    <row r="198" spans="9:9" x14ac:dyDescent="0.3">
      <c r="I198" s="313"/>
    </row>
    <row r="237" spans="12:12" x14ac:dyDescent="0.3">
      <c r="L237" s="313"/>
    </row>
  </sheetData>
  <mergeCells count="6">
    <mergeCell ref="A44:C44"/>
    <mergeCell ref="A1:D1"/>
    <mergeCell ref="A2:D2"/>
    <mergeCell ref="A3:D3"/>
    <mergeCell ref="A4:D4"/>
    <mergeCell ref="A6:D6"/>
  </mergeCells>
  <printOptions horizontalCentered="1"/>
  <pageMargins left="0.39370078740157483" right="0" top="0" bottom="0" header="0" footer="0"/>
  <pageSetup paperSize="9" scale="91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316"/>
  <sheetViews>
    <sheetView topLeftCell="A309" zoomScale="90" zoomScaleNormal="90" workbookViewId="0">
      <selection activeCell="H318" sqref="H318"/>
    </sheetView>
  </sheetViews>
  <sheetFormatPr defaultColWidth="8" defaultRowHeight="15.6" outlineLevelRow="1" x14ac:dyDescent="0.3"/>
  <cols>
    <col min="1" max="1" width="60.6640625" style="350" customWidth="1"/>
    <col min="2" max="2" width="5.109375" style="688" customWidth="1"/>
    <col min="3" max="3" width="4.6640625" style="688" customWidth="1"/>
    <col min="4" max="4" width="4.88671875" style="688" customWidth="1"/>
    <col min="5" max="5" width="14.109375" style="688" customWidth="1"/>
    <col min="6" max="6" width="6" style="688" customWidth="1"/>
    <col min="7" max="7" width="12.6640625" style="1012" customWidth="1"/>
    <col min="8" max="8" width="14.33203125" style="826" customWidth="1"/>
    <col min="9" max="9" width="15.109375" style="350" customWidth="1"/>
    <col min="10" max="24" width="8" style="33" customWidth="1"/>
    <col min="25" max="37" width="8" style="33"/>
    <col min="38" max="16384" width="8" style="34"/>
  </cols>
  <sheetData>
    <row r="1" spans="1:38" s="133" customFormat="1" x14ac:dyDescent="0.25">
      <c r="A1" s="1064" t="s">
        <v>370</v>
      </c>
      <c r="B1" s="1064"/>
      <c r="C1" s="1064"/>
      <c r="D1" s="1064"/>
      <c r="E1" s="1064"/>
      <c r="F1" s="1064"/>
      <c r="G1" s="1064"/>
      <c r="H1" s="1064"/>
      <c r="I1" s="1064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</row>
    <row r="2" spans="1:38" s="133" customFormat="1" x14ac:dyDescent="0.25">
      <c r="A2" s="1065" t="s">
        <v>99</v>
      </c>
      <c r="B2" s="1065"/>
      <c r="C2" s="1065"/>
      <c r="D2" s="1065"/>
      <c r="E2" s="1065"/>
      <c r="F2" s="1065"/>
      <c r="G2" s="1065"/>
      <c r="H2" s="1065"/>
      <c r="I2" s="1065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</row>
    <row r="3" spans="1:38" s="133" customFormat="1" x14ac:dyDescent="0.25">
      <c r="A3" s="1064" t="s">
        <v>2</v>
      </c>
      <c r="B3" s="1064"/>
      <c r="C3" s="1064"/>
      <c r="D3" s="1064"/>
      <c r="E3" s="1064"/>
      <c r="F3" s="1064"/>
      <c r="G3" s="1064"/>
      <c r="H3" s="1064"/>
      <c r="I3" s="1064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</row>
    <row r="4" spans="1:38" s="133" customFormat="1" x14ac:dyDescent="0.25">
      <c r="A4" s="1070" t="s">
        <v>367</v>
      </c>
      <c r="B4" s="1070"/>
      <c r="C4" s="1070"/>
      <c r="D4" s="1070"/>
      <c r="E4" s="1070"/>
      <c r="F4" s="1070"/>
      <c r="G4" s="1070"/>
      <c r="H4" s="1070"/>
      <c r="I4" s="1070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</row>
    <row r="5" spans="1:38" s="315" customFormat="1" ht="42" customHeight="1" x14ac:dyDescent="0.35">
      <c r="A5" s="1075" t="s">
        <v>437</v>
      </c>
      <c r="B5" s="1075"/>
      <c r="C5" s="1075"/>
      <c r="D5" s="1075"/>
      <c r="E5" s="1075"/>
      <c r="F5" s="1075"/>
      <c r="G5" s="1075"/>
      <c r="H5" s="1075"/>
      <c r="I5" s="1075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  <c r="U5" s="314"/>
      <c r="V5" s="314"/>
      <c r="W5" s="314"/>
      <c r="X5" s="314"/>
      <c r="Y5" s="314"/>
      <c r="Z5" s="314"/>
      <c r="AA5" s="314"/>
      <c r="AB5" s="314"/>
      <c r="AC5" s="314"/>
      <c r="AD5" s="314"/>
      <c r="AE5" s="314"/>
      <c r="AF5" s="314"/>
      <c r="AG5" s="314"/>
      <c r="AH5" s="314"/>
      <c r="AI5" s="314"/>
      <c r="AJ5" s="314"/>
      <c r="AK5" s="314"/>
    </row>
    <row r="6" spans="1:38" s="133" customFormat="1" ht="12.75" customHeight="1" x14ac:dyDescent="0.3">
      <c r="A6" s="353"/>
      <c r="B6" s="354"/>
      <c r="C6" s="354"/>
      <c r="D6" s="354"/>
      <c r="E6" s="354"/>
      <c r="F6" s="354"/>
      <c r="G6" s="353"/>
      <c r="H6" s="826"/>
      <c r="I6" s="350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</row>
    <row r="7" spans="1:38" s="133" customFormat="1" ht="13.5" customHeight="1" thickBot="1" x14ac:dyDescent="0.35">
      <c r="A7" s="353"/>
      <c r="B7" s="354"/>
      <c r="C7" s="354"/>
      <c r="D7" s="354"/>
      <c r="E7" s="354"/>
      <c r="F7" s="354"/>
      <c r="G7" s="827"/>
      <c r="H7" s="826"/>
      <c r="I7" s="350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38" s="44" customFormat="1" ht="100.5" customHeight="1" thickBot="1" x14ac:dyDescent="0.3">
      <c r="A8" s="478" t="s">
        <v>100</v>
      </c>
      <c r="B8" s="476" t="s">
        <v>101</v>
      </c>
      <c r="C8" s="476" t="s">
        <v>102</v>
      </c>
      <c r="D8" s="476" t="s">
        <v>103</v>
      </c>
      <c r="E8" s="476" t="s">
        <v>104</v>
      </c>
      <c r="F8" s="476" t="s">
        <v>105</v>
      </c>
      <c r="G8" s="828" t="s">
        <v>434</v>
      </c>
      <c r="H8" s="829" t="s">
        <v>106</v>
      </c>
      <c r="I8" s="359" t="s">
        <v>107</v>
      </c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</row>
    <row r="9" spans="1:38" s="44" customFormat="1" ht="12.75" customHeight="1" thickBot="1" x14ac:dyDescent="0.3">
      <c r="A9" s="830">
        <v>1</v>
      </c>
      <c r="B9" s="831">
        <v>2</v>
      </c>
      <c r="C9" s="832">
        <v>3</v>
      </c>
      <c r="D9" s="832">
        <v>4</v>
      </c>
      <c r="E9" s="831">
        <v>5</v>
      </c>
      <c r="F9" s="831">
        <v>6</v>
      </c>
      <c r="G9" s="831">
        <v>7</v>
      </c>
      <c r="H9" s="833">
        <v>8</v>
      </c>
      <c r="I9" s="834">
        <v>9</v>
      </c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</row>
    <row r="10" spans="1:38" s="133" customFormat="1" ht="16.2" thickBot="1" x14ac:dyDescent="0.3">
      <c r="A10" s="835" t="s">
        <v>108</v>
      </c>
      <c r="B10" s="836">
        <v>650</v>
      </c>
      <c r="C10" s="490" t="s">
        <v>109</v>
      </c>
      <c r="D10" s="837"/>
      <c r="E10" s="838"/>
      <c r="F10" s="836"/>
      <c r="G10" s="839">
        <f>G38+G26+G32+G20+G11</f>
        <v>33589.5</v>
      </c>
      <c r="H10" s="840">
        <f>H38+H32+H20+H11</f>
        <v>0</v>
      </c>
      <c r="I10" s="841">
        <f>I38+I32+I20+I11</f>
        <v>0</v>
      </c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</row>
    <row r="11" spans="1:38" s="133" customFormat="1" ht="31.8" thickBot="1" x14ac:dyDescent="0.3">
      <c r="A11" s="842" t="s">
        <v>111</v>
      </c>
      <c r="B11" s="843">
        <v>650</v>
      </c>
      <c r="C11" s="844">
        <v>1</v>
      </c>
      <c r="D11" s="845">
        <v>2</v>
      </c>
      <c r="E11" s="846"/>
      <c r="F11" s="843"/>
      <c r="G11" s="847">
        <f>G12+G17</f>
        <v>4473.6000000000004</v>
      </c>
      <c r="H11" s="847">
        <f>H12</f>
        <v>0</v>
      </c>
      <c r="I11" s="848">
        <f>I12</f>
        <v>0</v>
      </c>
      <c r="J11" s="316"/>
      <c r="K11" s="317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</row>
    <row r="12" spans="1:38" s="133" customFormat="1" x14ac:dyDescent="0.25">
      <c r="A12" s="849" t="s">
        <v>112</v>
      </c>
      <c r="B12" s="850">
        <v>650</v>
      </c>
      <c r="C12" s="851">
        <v>1</v>
      </c>
      <c r="D12" s="852">
        <v>2</v>
      </c>
      <c r="E12" s="853" t="s">
        <v>113</v>
      </c>
      <c r="F12" s="850"/>
      <c r="G12" s="854">
        <f>G13</f>
        <v>1727.3</v>
      </c>
      <c r="H12" s="854">
        <f>H13</f>
        <v>0</v>
      </c>
      <c r="I12" s="855">
        <f>I13</f>
        <v>0</v>
      </c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</row>
    <row r="13" spans="1:38" s="133" customFormat="1" ht="33.75" customHeight="1" x14ac:dyDescent="0.25">
      <c r="A13" s="856" t="s">
        <v>114</v>
      </c>
      <c r="B13" s="380">
        <v>650</v>
      </c>
      <c r="C13" s="381">
        <v>1</v>
      </c>
      <c r="D13" s="382">
        <v>2</v>
      </c>
      <c r="E13" s="383" t="s">
        <v>115</v>
      </c>
      <c r="F13" s="380"/>
      <c r="G13" s="384">
        <f>G14</f>
        <v>1727.3</v>
      </c>
      <c r="H13" s="384">
        <v>0</v>
      </c>
      <c r="I13" s="857">
        <v>0</v>
      </c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</row>
    <row r="14" spans="1:38" s="133" customFormat="1" ht="18.75" customHeight="1" x14ac:dyDescent="0.3">
      <c r="A14" s="858" t="s">
        <v>116</v>
      </c>
      <c r="B14" s="380">
        <v>650</v>
      </c>
      <c r="C14" s="381">
        <v>1</v>
      </c>
      <c r="D14" s="382">
        <v>2</v>
      </c>
      <c r="E14" s="383" t="s">
        <v>117</v>
      </c>
      <c r="F14" s="380"/>
      <c r="G14" s="384">
        <f>G15</f>
        <v>1727.3</v>
      </c>
      <c r="H14" s="384">
        <v>0</v>
      </c>
      <c r="I14" s="857">
        <v>0</v>
      </c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</row>
    <row r="15" spans="1:38" s="133" customFormat="1" ht="63" thickBot="1" x14ac:dyDescent="0.35">
      <c r="A15" s="859" t="s">
        <v>118</v>
      </c>
      <c r="B15" s="817">
        <v>650</v>
      </c>
      <c r="C15" s="818">
        <v>1</v>
      </c>
      <c r="D15" s="819">
        <v>2</v>
      </c>
      <c r="E15" s="820" t="s">
        <v>117</v>
      </c>
      <c r="F15" s="817">
        <v>100</v>
      </c>
      <c r="G15" s="860">
        <f>G16</f>
        <v>1727.3</v>
      </c>
      <c r="H15" s="861">
        <v>0</v>
      </c>
      <c r="I15" s="862">
        <v>0</v>
      </c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</row>
    <row r="16" spans="1:38" s="133" customFormat="1" ht="31.8" thickBot="1" x14ac:dyDescent="0.35">
      <c r="A16" s="863" t="s">
        <v>119</v>
      </c>
      <c r="B16" s="822">
        <v>650</v>
      </c>
      <c r="C16" s="823">
        <v>1</v>
      </c>
      <c r="D16" s="824">
        <v>2</v>
      </c>
      <c r="E16" s="825" t="s">
        <v>117</v>
      </c>
      <c r="F16" s="822">
        <v>120</v>
      </c>
      <c r="G16" s="864">
        <f>'приложение 3 (№7 2019г.)'!G20</f>
        <v>1727.3</v>
      </c>
      <c r="H16" s="865">
        <v>0</v>
      </c>
      <c r="I16" s="866">
        <v>0</v>
      </c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</row>
    <row r="17" spans="1:37" s="132" customFormat="1" x14ac:dyDescent="0.3">
      <c r="A17" s="867" t="s">
        <v>120</v>
      </c>
      <c r="B17" s="850">
        <v>650</v>
      </c>
      <c r="C17" s="851">
        <v>1</v>
      </c>
      <c r="D17" s="852">
        <v>2</v>
      </c>
      <c r="E17" s="853" t="s">
        <v>121</v>
      </c>
      <c r="F17" s="850"/>
      <c r="G17" s="854">
        <f>G18</f>
        <v>2746.3</v>
      </c>
      <c r="H17" s="868">
        <f>H18</f>
        <v>0</v>
      </c>
      <c r="I17" s="869">
        <f>I18</f>
        <v>0</v>
      </c>
    </row>
    <row r="18" spans="1:37" s="133" customFormat="1" ht="63" thickBot="1" x14ac:dyDescent="0.35">
      <c r="A18" s="859" t="s">
        <v>118</v>
      </c>
      <c r="B18" s="817">
        <v>650</v>
      </c>
      <c r="C18" s="818">
        <v>1</v>
      </c>
      <c r="D18" s="819">
        <v>2</v>
      </c>
      <c r="E18" s="820" t="s">
        <v>121</v>
      </c>
      <c r="F18" s="817">
        <v>100</v>
      </c>
      <c r="G18" s="860">
        <f>G19</f>
        <v>2746.3</v>
      </c>
      <c r="H18" s="861">
        <v>0</v>
      </c>
      <c r="I18" s="862">
        <v>0</v>
      </c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</row>
    <row r="19" spans="1:37" s="133" customFormat="1" ht="31.8" thickBot="1" x14ac:dyDescent="0.35">
      <c r="A19" s="863" t="s">
        <v>119</v>
      </c>
      <c r="B19" s="822">
        <v>650</v>
      </c>
      <c r="C19" s="823">
        <v>1</v>
      </c>
      <c r="D19" s="824">
        <v>2</v>
      </c>
      <c r="E19" s="825" t="s">
        <v>121</v>
      </c>
      <c r="F19" s="822">
        <v>120</v>
      </c>
      <c r="G19" s="864">
        <f>'приложение 3 (№7 2019г.)'!G23</f>
        <v>2746.3</v>
      </c>
      <c r="H19" s="865">
        <v>0</v>
      </c>
      <c r="I19" s="866">
        <v>0</v>
      </c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</row>
    <row r="20" spans="1:37" s="133" customFormat="1" ht="67.5" customHeight="1" thickBot="1" x14ac:dyDescent="0.3">
      <c r="A20" s="842" t="s">
        <v>122</v>
      </c>
      <c r="B20" s="843">
        <v>650</v>
      </c>
      <c r="C20" s="844">
        <v>1</v>
      </c>
      <c r="D20" s="845">
        <v>4</v>
      </c>
      <c r="E20" s="843"/>
      <c r="F20" s="843"/>
      <c r="G20" s="847">
        <f t="shared" ref="G20:I21" si="0">G21</f>
        <v>21520</v>
      </c>
      <c r="H20" s="847">
        <f t="shared" si="0"/>
        <v>0</v>
      </c>
      <c r="I20" s="848">
        <f t="shared" si="0"/>
        <v>0</v>
      </c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</row>
    <row r="21" spans="1:37" s="133" customFormat="1" x14ac:dyDescent="0.25">
      <c r="A21" s="849" t="s">
        <v>112</v>
      </c>
      <c r="B21" s="850">
        <v>650</v>
      </c>
      <c r="C21" s="851">
        <v>1</v>
      </c>
      <c r="D21" s="852">
        <v>4</v>
      </c>
      <c r="E21" s="853" t="s">
        <v>113</v>
      </c>
      <c r="F21" s="850"/>
      <c r="G21" s="854">
        <f t="shared" si="0"/>
        <v>21520</v>
      </c>
      <c r="H21" s="854">
        <f t="shared" si="0"/>
        <v>0</v>
      </c>
      <c r="I21" s="855">
        <f t="shared" si="0"/>
        <v>0</v>
      </c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</row>
    <row r="22" spans="1:37" s="133" customFormat="1" ht="31.2" x14ac:dyDescent="0.25">
      <c r="A22" s="870" t="s">
        <v>114</v>
      </c>
      <c r="B22" s="380">
        <v>650</v>
      </c>
      <c r="C22" s="381">
        <v>1</v>
      </c>
      <c r="D22" s="382">
        <v>4</v>
      </c>
      <c r="E22" s="383" t="s">
        <v>115</v>
      </c>
      <c r="F22" s="409"/>
      <c r="G22" s="384">
        <f>G24</f>
        <v>21520</v>
      </c>
      <c r="H22" s="384">
        <v>0</v>
      </c>
      <c r="I22" s="857">
        <v>0</v>
      </c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</row>
    <row r="23" spans="1:37" s="133" customFormat="1" ht="31.2" x14ac:dyDescent="0.25">
      <c r="A23" s="856" t="s">
        <v>123</v>
      </c>
      <c r="B23" s="380">
        <v>650</v>
      </c>
      <c r="C23" s="381">
        <v>1</v>
      </c>
      <c r="D23" s="382">
        <v>4</v>
      </c>
      <c r="E23" s="383" t="s">
        <v>124</v>
      </c>
      <c r="F23" s="409"/>
      <c r="G23" s="384">
        <f t="shared" ref="G23:I24" si="1">G24</f>
        <v>21520</v>
      </c>
      <c r="H23" s="384">
        <f t="shared" si="1"/>
        <v>0</v>
      </c>
      <c r="I23" s="857">
        <f t="shared" si="1"/>
        <v>0</v>
      </c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</row>
    <row r="24" spans="1:37" s="156" customFormat="1" ht="63" thickBot="1" x14ac:dyDescent="0.3">
      <c r="A24" s="871" t="s">
        <v>118</v>
      </c>
      <c r="B24" s="817">
        <v>650</v>
      </c>
      <c r="C24" s="818">
        <v>1</v>
      </c>
      <c r="D24" s="819">
        <v>4</v>
      </c>
      <c r="E24" s="820" t="s">
        <v>124</v>
      </c>
      <c r="F24" s="817">
        <v>100</v>
      </c>
      <c r="G24" s="860">
        <f t="shared" si="1"/>
        <v>21520</v>
      </c>
      <c r="H24" s="860">
        <f t="shared" si="1"/>
        <v>0</v>
      </c>
      <c r="I24" s="872">
        <f t="shared" si="1"/>
        <v>0</v>
      </c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</row>
    <row r="25" spans="1:37" s="156" customFormat="1" ht="31.5" customHeight="1" thickBot="1" x14ac:dyDescent="0.3">
      <c r="A25" s="821" t="s">
        <v>119</v>
      </c>
      <c r="B25" s="822">
        <v>650</v>
      </c>
      <c r="C25" s="823">
        <v>1</v>
      </c>
      <c r="D25" s="824">
        <v>4</v>
      </c>
      <c r="E25" s="825" t="s">
        <v>124</v>
      </c>
      <c r="F25" s="822">
        <v>120</v>
      </c>
      <c r="G25" s="864">
        <f>'приложение 3 (№7 2019г.)'!G29</f>
        <v>21520</v>
      </c>
      <c r="H25" s="864">
        <v>0</v>
      </c>
      <c r="I25" s="873">
        <v>0</v>
      </c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</row>
    <row r="26" spans="1:37" s="133" customFormat="1" ht="22.95" hidden="1" customHeight="1" outlineLevel="1" thickBot="1" x14ac:dyDescent="0.3">
      <c r="A26" s="842" t="s">
        <v>347</v>
      </c>
      <c r="B26" s="843">
        <v>650</v>
      </c>
      <c r="C26" s="844">
        <v>1</v>
      </c>
      <c r="D26" s="845">
        <v>7</v>
      </c>
      <c r="E26" s="846"/>
      <c r="F26" s="843"/>
      <c r="G26" s="847">
        <f t="shared" ref="G26:I27" si="2">G27</f>
        <v>0</v>
      </c>
      <c r="H26" s="847">
        <f t="shared" si="2"/>
        <v>0</v>
      </c>
      <c r="I26" s="848">
        <f t="shared" si="2"/>
        <v>0</v>
      </c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2"/>
      <c r="AK26" s="132"/>
    </row>
    <row r="27" spans="1:37" s="132" customFormat="1" ht="16.2" hidden="1" outlineLevel="1" thickBot="1" x14ac:dyDescent="0.3">
      <c r="A27" s="379" t="s">
        <v>112</v>
      </c>
      <c r="B27" s="850">
        <v>650</v>
      </c>
      <c r="C27" s="851">
        <v>1</v>
      </c>
      <c r="D27" s="852">
        <v>7</v>
      </c>
      <c r="E27" s="853" t="s">
        <v>113</v>
      </c>
      <c r="F27" s="850"/>
      <c r="G27" s="854">
        <f t="shared" si="2"/>
        <v>0</v>
      </c>
      <c r="H27" s="854">
        <f t="shared" si="2"/>
        <v>0</v>
      </c>
      <c r="I27" s="855">
        <f t="shared" si="2"/>
        <v>0</v>
      </c>
    </row>
    <row r="28" spans="1:37" s="133" customFormat="1" ht="31.8" hidden="1" outlineLevel="1" thickBot="1" x14ac:dyDescent="0.3">
      <c r="A28" s="408" t="s">
        <v>114</v>
      </c>
      <c r="B28" s="380">
        <v>650</v>
      </c>
      <c r="C28" s="381">
        <v>1</v>
      </c>
      <c r="D28" s="382">
        <v>7</v>
      </c>
      <c r="E28" s="383" t="s">
        <v>115</v>
      </c>
      <c r="F28" s="380"/>
      <c r="G28" s="384">
        <f>G29</f>
        <v>0</v>
      </c>
      <c r="H28" s="384">
        <f>H30</f>
        <v>0</v>
      </c>
      <c r="I28" s="857">
        <f>I30</f>
        <v>0</v>
      </c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2"/>
      <c r="AK28" s="132"/>
    </row>
    <row r="29" spans="1:37" s="133" customFormat="1" ht="16.2" hidden="1" outlineLevel="1" thickBot="1" x14ac:dyDescent="0.3">
      <c r="A29" s="379" t="s">
        <v>126</v>
      </c>
      <c r="B29" s="380">
        <v>650</v>
      </c>
      <c r="C29" s="381">
        <v>1</v>
      </c>
      <c r="D29" s="382">
        <v>7</v>
      </c>
      <c r="E29" s="383" t="s">
        <v>127</v>
      </c>
      <c r="F29" s="380"/>
      <c r="G29" s="384">
        <f>G30</f>
        <v>0</v>
      </c>
      <c r="H29" s="384">
        <f>H30</f>
        <v>0</v>
      </c>
      <c r="I29" s="857">
        <f>I30</f>
        <v>0</v>
      </c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</row>
    <row r="30" spans="1:37" s="133" customFormat="1" ht="31.8" hidden="1" outlineLevel="1" thickBot="1" x14ac:dyDescent="0.3">
      <c r="A30" s="410" t="s">
        <v>219</v>
      </c>
      <c r="B30" s="817">
        <v>650</v>
      </c>
      <c r="C30" s="818">
        <v>1</v>
      </c>
      <c r="D30" s="819">
        <v>7</v>
      </c>
      <c r="E30" s="383" t="s">
        <v>127</v>
      </c>
      <c r="F30" s="817">
        <v>200</v>
      </c>
      <c r="G30" s="860">
        <f>G31</f>
        <v>0</v>
      </c>
      <c r="H30" s="861">
        <f>H31</f>
        <v>0</v>
      </c>
      <c r="I30" s="862">
        <f>I31</f>
        <v>0</v>
      </c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</row>
    <row r="31" spans="1:37" s="133" customFormat="1" ht="31.8" hidden="1" outlineLevel="1" thickBot="1" x14ac:dyDescent="0.3">
      <c r="A31" s="411" t="s">
        <v>129</v>
      </c>
      <c r="B31" s="822">
        <v>650</v>
      </c>
      <c r="C31" s="823">
        <v>1</v>
      </c>
      <c r="D31" s="824">
        <v>7</v>
      </c>
      <c r="E31" s="825" t="s">
        <v>127</v>
      </c>
      <c r="F31" s="822">
        <v>240</v>
      </c>
      <c r="G31" s="864">
        <f>'[3]приложение №7 2019г.'!G35</f>
        <v>0</v>
      </c>
      <c r="H31" s="865">
        <v>0</v>
      </c>
      <c r="I31" s="866">
        <v>0</v>
      </c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</row>
    <row r="32" spans="1:37" s="133" customFormat="1" ht="16.2" collapsed="1" thickBot="1" x14ac:dyDescent="0.3">
      <c r="A32" s="842" t="s">
        <v>130</v>
      </c>
      <c r="B32" s="843">
        <v>650</v>
      </c>
      <c r="C32" s="844">
        <v>1</v>
      </c>
      <c r="D32" s="845">
        <v>11</v>
      </c>
      <c r="E32" s="846"/>
      <c r="F32" s="843"/>
      <c r="G32" s="847">
        <f t="shared" ref="G32:I33" si="3">G33</f>
        <v>275.7</v>
      </c>
      <c r="H32" s="847">
        <f t="shared" si="3"/>
        <v>0</v>
      </c>
      <c r="I32" s="848">
        <f t="shared" si="3"/>
        <v>0</v>
      </c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2"/>
      <c r="AK32" s="132"/>
    </row>
    <row r="33" spans="1:37" s="132" customFormat="1" x14ac:dyDescent="0.25">
      <c r="A33" s="849" t="s">
        <v>112</v>
      </c>
      <c r="B33" s="850">
        <v>650</v>
      </c>
      <c r="C33" s="851">
        <v>1</v>
      </c>
      <c r="D33" s="852">
        <v>11</v>
      </c>
      <c r="E33" s="853" t="s">
        <v>113</v>
      </c>
      <c r="F33" s="850"/>
      <c r="G33" s="854">
        <f t="shared" si="3"/>
        <v>275.7</v>
      </c>
      <c r="H33" s="854">
        <f t="shared" si="3"/>
        <v>0</v>
      </c>
      <c r="I33" s="855">
        <f t="shared" si="3"/>
        <v>0</v>
      </c>
    </row>
    <row r="34" spans="1:37" s="133" customFormat="1" x14ac:dyDescent="0.25">
      <c r="A34" s="856" t="s">
        <v>131</v>
      </c>
      <c r="B34" s="380">
        <v>650</v>
      </c>
      <c r="C34" s="381">
        <v>1</v>
      </c>
      <c r="D34" s="382">
        <v>11</v>
      </c>
      <c r="E34" s="383" t="s">
        <v>132</v>
      </c>
      <c r="F34" s="380"/>
      <c r="G34" s="384">
        <f>G35</f>
        <v>275.7</v>
      </c>
      <c r="H34" s="384">
        <f>H36</f>
        <v>0</v>
      </c>
      <c r="I34" s="857">
        <f>I36</f>
        <v>0</v>
      </c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2"/>
      <c r="AK34" s="132"/>
    </row>
    <row r="35" spans="1:37" s="133" customFormat="1" x14ac:dyDescent="0.25">
      <c r="A35" s="856" t="s">
        <v>133</v>
      </c>
      <c r="B35" s="380">
        <v>650</v>
      </c>
      <c r="C35" s="381">
        <v>1</v>
      </c>
      <c r="D35" s="382">
        <v>11</v>
      </c>
      <c r="E35" s="383" t="s">
        <v>134</v>
      </c>
      <c r="F35" s="380"/>
      <c r="G35" s="384">
        <f>G36</f>
        <v>275.7</v>
      </c>
      <c r="H35" s="384">
        <f>H36</f>
        <v>0</v>
      </c>
      <c r="I35" s="857">
        <f>I36</f>
        <v>0</v>
      </c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</row>
    <row r="36" spans="1:37" s="133" customFormat="1" ht="16.2" thickBot="1" x14ac:dyDescent="0.35">
      <c r="A36" s="874" t="s">
        <v>135</v>
      </c>
      <c r="B36" s="817">
        <v>650</v>
      </c>
      <c r="C36" s="818">
        <v>1</v>
      </c>
      <c r="D36" s="819">
        <v>11</v>
      </c>
      <c r="E36" s="820" t="s">
        <v>134</v>
      </c>
      <c r="F36" s="817">
        <v>800</v>
      </c>
      <c r="G36" s="860">
        <f>G37</f>
        <v>275.7</v>
      </c>
      <c r="H36" s="861">
        <f>H37</f>
        <v>0</v>
      </c>
      <c r="I36" s="862">
        <f>I37</f>
        <v>0</v>
      </c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</row>
    <row r="37" spans="1:37" s="133" customFormat="1" ht="16.2" thickBot="1" x14ac:dyDescent="0.35">
      <c r="A37" s="875" t="s">
        <v>136</v>
      </c>
      <c r="B37" s="822">
        <v>650</v>
      </c>
      <c r="C37" s="823">
        <v>1</v>
      </c>
      <c r="D37" s="824">
        <v>11</v>
      </c>
      <c r="E37" s="825" t="s">
        <v>134</v>
      </c>
      <c r="F37" s="822">
        <v>870</v>
      </c>
      <c r="G37" s="864">
        <f>'приложение 3 (№7 2019г.)'!G41</f>
        <v>275.7</v>
      </c>
      <c r="H37" s="865">
        <v>0</v>
      </c>
      <c r="I37" s="866">
        <v>0</v>
      </c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</row>
    <row r="38" spans="1:37" s="133" customFormat="1" ht="16.2" thickBot="1" x14ac:dyDescent="0.3">
      <c r="A38" s="842" t="s">
        <v>137</v>
      </c>
      <c r="B38" s="843">
        <v>650</v>
      </c>
      <c r="C38" s="844">
        <v>1</v>
      </c>
      <c r="D38" s="845">
        <v>13</v>
      </c>
      <c r="E38" s="843"/>
      <c r="F38" s="843"/>
      <c r="G38" s="847">
        <f>G39+G46</f>
        <v>7320.2</v>
      </c>
      <c r="H38" s="847">
        <f>H39+H46</f>
        <v>0</v>
      </c>
      <c r="I38" s="848">
        <f>I46</f>
        <v>0</v>
      </c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2"/>
      <c r="AK38" s="132"/>
    </row>
    <row r="39" spans="1:37" s="131" customFormat="1" ht="46.8" hidden="1" outlineLevel="1" x14ac:dyDescent="0.25">
      <c r="A39" s="417" t="s">
        <v>348</v>
      </c>
      <c r="B39" s="850">
        <v>650</v>
      </c>
      <c r="C39" s="851">
        <v>1</v>
      </c>
      <c r="D39" s="852">
        <v>13</v>
      </c>
      <c r="E39" s="853" t="s">
        <v>139</v>
      </c>
      <c r="F39" s="850"/>
      <c r="G39" s="854">
        <f>G40</f>
        <v>0</v>
      </c>
      <c r="H39" s="854">
        <f>H41</f>
        <v>0</v>
      </c>
      <c r="I39" s="855">
        <f>I41</f>
        <v>0</v>
      </c>
    </row>
    <row r="40" spans="1:37" s="131" customFormat="1" ht="31.2" hidden="1" outlineLevel="1" x14ac:dyDescent="0.25">
      <c r="A40" s="419" t="s">
        <v>140</v>
      </c>
      <c r="B40" s="380">
        <v>650</v>
      </c>
      <c r="C40" s="381">
        <v>1</v>
      </c>
      <c r="D40" s="382">
        <v>13</v>
      </c>
      <c r="E40" s="383" t="s">
        <v>141</v>
      </c>
      <c r="F40" s="380"/>
      <c r="G40" s="384">
        <f>G41</f>
        <v>0</v>
      </c>
      <c r="H40" s="384">
        <f>H41</f>
        <v>0</v>
      </c>
      <c r="I40" s="857">
        <f>I41</f>
        <v>0</v>
      </c>
    </row>
    <row r="41" spans="1:37" s="131" customFormat="1" ht="46.8" hidden="1" outlineLevel="1" x14ac:dyDescent="0.25">
      <c r="A41" s="417" t="s">
        <v>142</v>
      </c>
      <c r="B41" s="380">
        <v>650</v>
      </c>
      <c r="C41" s="381">
        <v>1</v>
      </c>
      <c r="D41" s="382">
        <v>13</v>
      </c>
      <c r="E41" s="383" t="s">
        <v>143</v>
      </c>
      <c r="F41" s="380"/>
      <c r="G41" s="384">
        <f>G42+G44</f>
        <v>0</v>
      </c>
      <c r="H41" s="384">
        <f>H42+H46</f>
        <v>0</v>
      </c>
      <c r="I41" s="857">
        <f>I42+I46</f>
        <v>0</v>
      </c>
    </row>
    <row r="42" spans="1:37" s="131" customFormat="1" ht="31.2" hidden="1" outlineLevel="1" x14ac:dyDescent="0.25">
      <c r="A42" s="420" t="s">
        <v>144</v>
      </c>
      <c r="B42" s="817">
        <v>650</v>
      </c>
      <c r="C42" s="818">
        <v>1</v>
      </c>
      <c r="D42" s="819">
        <v>13</v>
      </c>
      <c r="E42" s="383" t="s">
        <v>145</v>
      </c>
      <c r="F42" s="817">
        <v>200</v>
      </c>
      <c r="G42" s="860">
        <f>G43</f>
        <v>0</v>
      </c>
      <c r="H42" s="860">
        <f>H43</f>
        <v>0</v>
      </c>
      <c r="I42" s="872">
        <f>I43</f>
        <v>0</v>
      </c>
    </row>
    <row r="43" spans="1:37" s="131" customFormat="1" ht="31.8" hidden="1" outlineLevel="1" thickBot="1" x14ac:dyDescent="0.3">
      <c r="A43" s="821" t="s">
        <v>129</v>
      </c>
      <c r="B43" s="822">
        <v>650</v>
      </c>
      <c r="C43" s="823">
        <v>1</v>
      </c>
      <c r="D43" s="824">
        <v>13</v>
      </c>
      <c r="E43" s="825" t="s">
        <v>145</v>
      </c>
      <c r="F43" s="822">
        <v>240</v>
      </c>
      <c r="G43" s="864">
        <f>'[3]приложение №7 2019г.'!G47</f>
        <v>0</v>
      </c>
      <c r="H43" s="864">
        <f>G43</f>
        <v>0</v>
      </c>
      <c r="I43" s="873">
        <v>0</v>
      </c>
    </row>
    <row r="44" spans="1:37" s="131" customFormat="1" ht="31.2" hidden="1" outlineLevel="1" x14ac:dyDescent="0.25">
      <c r="A44" s="420" t="s">
        <v>146</v>
      </c>
      <c r="B44" s="817">
        <v>650</v>
      </c>
      <c r="C44" s="818">
        <v>1</v>
      </c>
      <c r="D44" s="819">
        <v>13</v>
      </c>
      <c r="E44" s="383" t="s">
        <v>147</v>
      </c>
      <c r="F44" s="817">
        <v>200</v>
      </c>
      <c r="G44" s="860">
        <f>G45</f>
        <v>0</v>
      </c>
      <c r="H44" s="860">
        <f>H45</f>
        <v>0</v>
      </c>
      <c r="I44" s="872">
        <f>I45</f>
        <v>0</v>
      </c>
    </row>
    <row r="45" spans="1:37" s="131" customFormat="1" ht="31.8" hidden="1" outlineLevel="1" thickBot="1" x14ac:dyDescent="0.3">
      <c r="A45" s="411" t="s">
        <v>129</v>
      </c>
      <c r="B45" s="822">
        <v>650</v>
      </c>
      <c r="C45" s="823">
        <v>1</v>
      </c>
      <c r="D45" s="824">
        <v>13</v>
      </c>
      <c r="E45" s="825" t="s">
        <v>147</v>
      </c>
      <c r="F45" s="822">
        <v>240</v>
      </c>
      <c r="G45" s="864">
        <f>'[3]приложение №7 2019г.'!G49</f>
        <v>0</v>
      </c>
      <c r="H45" s="864">
        <v>0</v>
      </c>
      <c r="I45" s="873">
        <v>0</v>
      </c>
    </row>
    <row r="46" spans="1:37" s="131" customFormat="1" collapsed="1" x14ac:dyDescent="0.25">
      <c r="A46" s="849" t="s">
        <v>112</v>
      </c>
      <c r="B46" s="850">
        <v>650</v>
      </c>
      <c r="C46" s="851">
        <v>1</v>
      </c>
      <c r="D46" s="852">
        <v>13</v>
      </c>
      <c r="E46" s="853" t="s">
        <v>113</v>
      </c>
      <c r="F46" s="850"/>
      <c r="G46" s="854">
        <f>G47+G61</f>
        <v>7320.2</v>
      </c>
      <c r="H46" s="854">
        <f>H48</f>
        <v>0</v>
      </c>
      <c r="I46" s="855">
        <f>I48</f>
        <v>0</v>
      </c>
    </row>
    <row r="47" spans="1:37" s="131" customFormat="1" ht="31.2" x14ac:dyDescent="0.25">
      <c r="A47" s="870" t="s">
        <v>114</v>
      </c>
      <c r="B47" s="380">
        <v>650</v>
      </c>
      <c r="C47" s="381">
        <v>1</v>
      </c>
      <c r="D47" s="382">
        <v>13</v>
      </c>
      <c r="E47" s="383" t="s">
        <v>115</v>
      </c>
      <c r="F47" s="380"/>
      <c r="G47" s="384">
        <f>G48+G54</f>
        <v>7234.2</v>
      </c>
      <c r="H47" s="384">
        <f>H48</f>
        <v>0</v>
      </c>
      <c r="I47" s="857">
        <f>I48</f>
        <v>0</v>
      </c>
    </row>
    <row r="48" spans="1:37" s="131" customFormat="1" ht="46.8" x14ac:dyDescent="0.25">
      <c r="A48" s="856" t="s">
        <v>148</v>
      </c>
      <c r="B48" s="380">
        <v>650</v>
      </c>
      <c r="C48" s="381">
        <v>1</v>
      </c>
      <c r="D48" s="382">
        <v>13</v>
      </c>
      <c r="E48" s="383" t="s">
        <v>149</v>
      </c>
      <c r="F48" s="380"/>
      <c r="G48" s="384">
        <f>G49+G51</f>
        <v>1393.2</v>
      </c>
      <c r="H48" s="384">
        <f>H49+H51</f>
        <v>0</v>
      </c>
      <c r="I48" s="857">
        <f>I49+I51</f>
        <v>0</v>
      </c>
    </row>
    <row r="49" spans="1:37" s="131" customFormat="1" ht="31.8" thickBot="1" x14ac:dyDescent="0.3">
      <c r="A49" s="410" t="s">
        <v>219</v>
      </c>
      <c r="B49" s="817">
        <v>650</v>
      </c>
      <c r="C49" s="818">
        <v>1</v>
      </c>
      <c r="D49" s="819">
        <v>13</v>
      </c>
      <c r="E49" s="820" t="s">
        <v>149</v>
      </c>
      <c r="F49" s="817">
        <v>200</v>
      </c>
      <c r="G49" s="860">
        <f>G50</f>
        <v>176.2</v>
      </c>
      <c r="H49" s="860">
        <f>H50</f>
        <v>0</v>
      </c>
      <c r="I49" s="872">
        <f>I50</f>
        <v>0</v>
      </c>
    </row>
    <row r="50" spans="1:37" s="131" customFormat="1" ht="31.8" thickBot="1" x14ac:dyDescent="0.3">
      <c r="A50" s="821" t="s">
        <v>129</v>
      </c>
      <c r="B50" s="822">
        <v>650</v>
      </c>
      <c r="C50" s="823">
        <v>1</v>
      </c>
      <c r="D50" s="824">
        <v>13</v>
      </c>
      <c r="E50" s="825" t="s">
        <v>149</v>
      </c>
      <c r="F50" s="822">
        <v>240</v>
      </c>
      <c r="G50" s="864">
        <f>'приложение 3 (№7 2019г.)'!G54</f>
        <v>176.2</v>
      </c>
      <c r="H50" s="864">
        <v>0</v>
      </c>
      <c r="I50" s="873">
        <v>0</v>
      </c>
    </row>
    <row r="51" spans="1:37" s="131" customFormat="1" ht="18.600000000000001" customHeight="1" thickBot="1" x14ac:dyDescent="0.35">
      <c r="A51" s="876" t="s">
        <v>150</v>
      </c>
      <c r="B51" s="877">
        <v>650</v>
      </c>
      <c r="C51" s="878">
        <v>1</v>
      </c>
      <c r="D51" s="879">
        <v>13</v>
      </c>
      <c r="E51" s="880" t="s">
        <v>149</v>
      </c>
      <c r="F51" s="877">
        <v>800</v>
      </c>
      <c r="G51" s="881">
        <f>G53+G52</f>
        <v>1217</v>
      </c>
      <c r="H51" s="881">
        <f>H53</f>
        <v>0</v>
      </c>
      <c r="I51" s="882">
        <f>I53</f>
        <v>0</v>
      </c>
    </row>
    <row r="52" spans="1:37" s="131" customFormat="1" ht="33.6" hidden="1" customHeight="1" thickBot="1" x14ac:dyDescent="0.3">
      <c r="A52" s="411" t="s">
        <v>151</v>
      </c>
      <c r="B52" s="390">
        <v>650</v>
      </c>
      <c r="C52" s="391">
        <v>1</v>
      </c>
      <c r="D52" s="392">
        <v>13</v>
      </c>
      <c r="E52" s="393" t="s">
        <v>149</v>
      </c>
      <c r="F52" s="822">
        <v>830</v>
      </c>
      <c r="G52" s="864">
        <f>'[3]приложение №7 2019г.'!G56</f>
        <v>0</v>
      </c>
      <c r="H52" s="864">
        <v>0</v>
      </c>
      <c r="I52" s="873">
        <v>0</v>
      </c>
    </row>
    <row r="53" spans="1:37" s="131" customFormat="1" ht="18.75" customHeight="1" thickBot="1" x14ac:dyDescent="0.3">
      <c r="A53" s="821" t="s">
        <v>152</v>
      </c>
      <c r="B53" s="822">
        <v>650</v>
      </c>
      <c r="C53" s="823">
        <v>1</v>
      </c>
      <c r="D53" s="824">
        <v>13</v>
      </c>
      <c r="E53" s="825" t="s">
        <v>149</v>
      </c>
      <c r="F53" s="822">
        <v>850</v>
      </c>
      <c r="G53" s="864">
        <f>'приложение 3 (№7 2019г.)'!G57</f>
        <v>1217</v>
      </c>
      <c r="H53" s="864">
        <v>0</v>
      </c>
      <c r="I53" s="873">
        <v>0</v>
      </c>
    </row>
    <row r="54" spans="1:37" s="133" customFormat="1" ht="18.75" customHeight="1" x14ac:dyDescent="0.25">
      <c r="A54" s="849" t="s">
        <v>126</v>
      </c>
      <c r="B54" s="850">
        <v>650</v>
      </c>
      <c r="C54" s="851">
        <v>1</v>
      </c>
      <c r="D54" s="852">
        <v>13</v>
      </c>
      <c r="E54" s="853" t="s">
        <v>127</v>
      </c>
      <c r="F54" s="850"/>
      <c r="G54" s="854">
        <f>G55+G57+G59</f>
        <v>5841</v>
      </c>
      <c r="H54" s="854">
        <f>H55+H57+H61</f>
        <v>0</v>
      </c>
      <c r="I54" s="855">
        <f>I55+I57+I61</f>
        <v>0</v>
      </c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</row>
    <row r="55" spans="1:37" s="156" customFormat="1" ht="63" thickBot="1" x14ac:dyDescent="0.3">
      <c r="A55" s="871" t="s">
        <v>118</v>
      </c>
      <c r="B55" s="817">
        <v>650</v>
      </c>
      <c r="C55" s="818">
        <v>1</v>
      </c>
      <c r="D55" s="819">
        <v>13</v>
      </c>
      <c r="E55" s="820" t="s">
        <v>127</v>
      </c>
      <c r="F55" s="817">
        <v>100</v>
      </c>
      <c r="G55" s="860">
        <f>G56</f>
        <v>645</v>
      </c>
      <c r="H55" s="860">
        <f>H56</f>
        <v>0</v>
      </c>
      <c r="I55" s="872">
        <f>I56</f>
        <v>0</v>
      </c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</row>
    <row r="56" spans="1:37" s="156" customFormat="1" ht="31.8" thickBot="1" x14ac:dyDescent="0.3">
      <c r="A56" s="821" t="s">
        <v>119</v>
      </c>
      <c r="B56" s="822">
        <v>650</v>
      </c>
      <c r="C56" s="823">
        <v>1</v>
      </c>
      <c r="D56" s="824">
        <v>13</v>
      </c>
      <c r="E56" s="825" t="s">
        <v>127</v>
      </c>
      <c r="F56" s="822">
        <v>120</v>
      </c>
      <c r="G56" s="864">
        <f>'приложение 3 (№7 2019г.)'!G60</f>
        <v>645</v>
      </c>
      <c r="H56" s="864">
        <v>0</v>
      </c>
      <c r="I56" s="873">
        <v>0</v>
      </c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</row>
    <row r="57" spans="1:37" s="156" customFormat="1" ht="31.8" thickBot="1" x14ac:dyDescent="0.3">
      <c r="A57" s="410" t="s">
        <v>219</v>
      </c>
      <c r="B57" s="877">
        <v>650</v>
      </c>
      <c r="C57" s="878">
        <v>1</v>
      </c>
      <c r="D57" s="879">
        <v>13</v>
      </c>
      <c r="E57" s="880" t="s">
        <v>127</v>
      </c>
      <c r="F57" s="877">
        <v>200</v>
      </c>
      <c r="G57" s="881">
        <f>G58</f>
        <v>5171</v>
      </c>
      <c r="H57" s="881">
        <f>H58</f>
        <v>0</v>
      </c>
      <c r="I57" s="882">
        <f>I58</f>
        <v>0</v>
      </c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</row>
    <row r="58" spans="1:37" s="156" customFormat="1" ht="30" customHeight="1" thickBot="1" x14ac:dyDescent="0.3">
      <c r="A58" s="821" t="s">
        <v>129</v>
      </c>
      <c r="B58" s="822">
        <v>650</v>
      </c>
      <c r="C58" s="823">
        <v>1</v>
      </c>
      <c r="D58" s="824">
        <v>13</v>
      </c>
      <c r="E58" s="825" t="s">
        <v>127</v>
      </c>
      <c r="F58" s="822">
        <v>240</v>
      </c>
      <c r="G58" s="864">
        <f>'приложение 3 (№7 2019г.)'!G62</f>
        <v>5171</v>
      </c>
      <c r="H58" s="864">
        <v>0</v>
      </c>
      <c r="I58" s="873">
        <v>0</v>
      </c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</row>
    <row r="59" spans="1:37" s="156" customFormat="1" ht="16.2" thickBot="1" x14ac:dyDescent="0.35">
      <c r="A59" s="816" t="s">
        <v>150</v>
      </c>
      <c r="B59" s="817">
        <v>650</v>
      </c>
      <c r="C59" s="818">
        <v>1</v>
      </c>
      <c r="D59" s="819">
        <v>13</v>
      </c>
      <c r="E59" s="820" t="s">
        <v>127</v>
      </c>
      <c r="F59" s="817">
        <v>800</v>
      </c>
      <c r="G59" s="881">
        <f>G60</f>
        <v>25</v>
      </c>
      <c r="H59" s="881">
        <f>H60</f>
        <v>0</v>
      </c>
      <c r="I59" s="882">
        <f>I60</f>
        <v>0</v>
      </c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</row>
    <row r="60" spans="1:37" s="156" customFormat="1" ht="30" customHeight="1" thickBot="1" x14ac:dyDescent="0.3">
      <c r="A60" s="821" t="s">
        <v>152</v>
      </c>
      <c r="B60" s="822">
        <v>650</v>
      </c>
      <c r="C60" s="823">
        <v>1</v>
      </c>
      <c r="D60" s="824">
        <v>13</v>
      </c>
      <c r="E60" s="825" t="s">
        <v>127</v>
      </c>
      <c r="F60" s="822">
        <v>850</v>
      </c>
      <c r="G60" s="864">
        <f>'приложение 3 (№7 2019г.)'!G64</f>
        <v>25</v>
      </c>
      <c r="H60" s="864">
        <v>0</v>
      </c>
      <c r="I60" s="873">
        <v>0</v>
      </c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131"/>
      <c r="AB60" s="131"/>
      <c r="AC60" s="131"/>
      <c r="AD60" s="131"/>
      <c r="AE60" s="131"/>
      <c r="AF60" s="131"/>
      <c r="AG60" s="131"/>
      <c r="AH60" s="131"/>
      <c r="AI60" s="131"/>
      <c r="AJ60" s="131"/>
      <c r="AK60" s="131"/>
    </row>
    <row r="61" spans="1:37" s="56" customFormat="1" ht="61.2" customHeight="1" x14ac:dyDescent="0.25">
      <c r="A61" s="849" t="s">
        <v>153</v>
      </c>
      <c r="B61" s="850">
        <v>650</v>
      </c>
      <c r="C61" s="851">
        <v>1</v>
      </c>
      <c r="D61" s="852">
        <v>13</v>
      </c>
      <c r="E61" s="853" t="s">
        <v>154</v>
      </c>
      <c r="F61" s="850"/>
      <c r="G61" s="854">
        <f>G62</f>
        <v>86</v>
      </c>
      <c r="H61" s="854">
        <v>0</v>
      </c>
      <c r="I61" s="855">
        <v>0</v>
      </c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</row>
    <row r="62" spans="1:37" s="76" customFormat="1" ht="27" customHeight="1" thickBot="1" x14ac:dyDescent="0.3">
      <c r="A62" s="883" t="s">
        <v>333</v>
      </c>
      <c r="B62" s="817">
        <v>650</v>
      </c>
      <c r="C62" s="818">
        <v>1</v>
      </c>
      <c r="D62" s="819">
        <v>13</v>
      </c>
      <c r="E62" s="820" t="s">
        <v>154</v>
      </c>
      <c r="F62" s="817">
        <v>200</v>
      </c>
      <c r="G62" s="860">
        <f>G63</f>
        <v>86</v>
      </c>
      <c r="H62" s="860">
        <f>H63</f>
        <v>0</v>
      </c>
      <c r="I62" s="872">
        <f>I63</f>
        <v>0</v>
      </c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</row>
    <row r="63" spans="1:37" s="76" customFormat="1" ht="23.4" customHeight="1" thickBot="1" x14ac:dyDescent="0.3">
      <c r="A63" s="821" t="s">
        <v>334</v>
      </c>
      <c r="B63" s="822">
        <v>650</v>
      </c>
      <c r="C63" s="823">
        <v>1</v>
      </c>
      <c r="D63" s="824">
        <v>13</v>
      </c>
      <c r="E63" s="825" t="s">
        <v>154</v>
      </c>
      <c r="F63" s="822">
        <v>240</v>
      </c>
      <c r="G63" s="864">
        <f>'приложение 3 (№7 2019г.)'!G67</f>
        <v>86</v>
      </c>
      <c r="H63" s="864">
        <v>0</v>
      </c>
      <c r="I63" s="873">
        <v>0</v>
      </c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</row>
    <row r="64" spans="1:37" s="133" customFormat="1" ht="16.2" thickBot="1" x14ac:dyDescent="0.3">
      <c r="A64" s="884" t="s">
        <v>155</v>
      </c>
      <c r="B64" s="885">
        <v>650</v>
      </c>
      <c r="C64" s="885" t="s">
        <v>156</v>
      </c>
      <c r="D64" s="886"/>
      <c r="E64" s="887"/>
      <c r="F64" s="888"/>
      <c r="G64" s="840">
        <f>G65</f>
        <v>435.5</v>
      </c>
      <c r="H64" s="840">
        <f>H65</f>
        <v>435.5</v>
      </c>
      <c r="I64" s="889">
        <f>I65</f>
        <v>435.5</v>
      </c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</row>
    <row r="65" spans="1:37" s="133" customFormat="1" ht="16.2" thickBot="1" x14ac:dyDescent="0.3">
      <c r="A65" s="842" t="s">
        <v>157</v>
      </c>
      <c r="B65" s="890">
        <v>650</v>
      </c>
      <c r="C65" s="890" t="s">
        <v>156</v>
      </c>
      <c r="D65" s="890" t="s">
        <v>158</v>
      </c>
      <c r="E65" s="846"/>
      <c r="F65" s="843"/>
      <c r="G65" s="847">
        <f>G66</f>
        <v>435.5</v>
      </c>
      <c r="H65" s="847">
        <f t="shared" ref="H65:I69" si="4">H66</f>
        <v>435.5</v>
      </c>
      <c r="I65" s="848">
        <f t="shared" si="4"/>
        <v>435.5</v>
      </c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</row>
    <row r="66" spans="1:37" s="132" customFormat="1" ht="24" customHeight="1" x14ac:dyDescent="0.25">
      <c r="A66" s="849" t="s">
        <v>159</v>
      </c>
      <c r="B66" s="891">
        <v>650</v>
      </c>
      <c r="C66" s="891" t="s">
        <v>156</v>
      </c>
      <c r="D66" s="891" t="s">
        <v>158</v>
      </c>
      <c r="E66" s="853" t="s">
        <v>113</v>
      </c>
      <c r="F66" s="850"/>
      <c r="G66" s="854">
        <f>G67</f>
        <v>435.5</v>
      </c>
      <c r="H66" s="854">
        <f t="shared" si="4"/>
        <v>435.5</v>
      </c>
      <c r="I66" s="855">
        <f t="shared" si="4"/>
        <v>435.5</v>
      </c>
    </row>
    <row r="67" spans="1:37" s="133" customFormat="1" ht="33.75" customHeight="1" x14ac:dyDescent="0.25">
      <c r="A67" s="892" t="s">
        <v>160</v>
      </c>
      <c r="B67" s="425">
        <v>650</v>
      </c>
      <c r="C67" s="425" t="s">
        <v>156</v>
      </c>
      <c r="D67" s="425" t="s">
        <v>158</v>
      </c>
      <c r="E67" s="383" t="s">
        <v>161</v>
      </c>
      <c r="F67" s="380"/>
      <c r="G67" s="384">
        <f>G69+G71</f>
        <v>435.5</v>
      </c>
      <c r="H67" s="384">
        <f>H69+H71</f>
        <v>435.5</v>
      </c>
      <c r="I67" s="857">
        <f>I69+I71</f>
        <v>435.5</v>
      </c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</row>
    <row r="68" spans="1:37" s="133" customFormat="1" ht="31.2" x14ac:dyDescent="0.25">
      <c r="A68" s="892" t="s">
        <v>162</v>
      </c>
      <c r="B68" s="425">
        <v>650</v>
      </c>
      <c r="C68" s="425" t="s">
        <v>156</v>
      </c>
      <c r="D68" s="425" t="s">
        <v>158</v>
      </c>
      <c r="E68" s="425" t="s">
        <v>163</v>
      </c>
      <c r="F68" s="380"/>
      <c r="G68" s="384">
        <f>G69</f>
        <v>435.5</v>
      </c>
      <c r="H68" s="384">
        <f>H69</f>
        <v>435.5</v>
      </c>
      <c r="I68" s="857">
        <f>I69</f>
        <v>435.5</v>
      </c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</row>
    <row r="69" spans="1:37" s="133" customFormat="1" ht="63" thickBot="1" x14ac:dyDescent="0.3">
      <c r="A69" s="871" t="s">
        <v>118</v>
      </c>
      <c r="B69" s="893">
        <v>650</v>
      </c>
      <c r="C69" s="893" t="s">
        <v>156</v>
      </c>
      <c r="D69" s="893" t="s">
        <v>158</v>
      </c>
      <c r="E69" s="893" t="s">
        <v>163</v>
      </c>
      <c r="F69" s="817">
        <v>100</v>
      </c>
      <c r="G69" s="860">
        <f>G70</f>
        <v>435.5</v>
      </c>
      <c r="H69" s="860">
        <f t="shared" si="4"/>
        <v>435.5</v>
      </c>
      <c r="I69" s="872">
        <f t="shared" si="4"/>
        <v>435.5</v>
      </c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</row>
    <row r="70" spans="1:37" s="133" customFormat="1" ht="33.75" customHeight="1" thickBot="1" x14ac:dyDescent="0.3">
      <c r="A70" s="821" t="s">
        <v>119</v>
      </c>
      <c r="B70" s="894">
        <v>650</v>
      </c>
      <c r="C70" s="894" t="s">
        <v>156</v>
      </c>
      <c r="D70" s="894" t="s">
        <v>158</v>
      </c>
      <c r="E70" s="894" t="s">
        <v>163</v>
      </c>
      <c r="F70" s="822">
        <v>120</v>
      </c>
      <c r="G70" s="864">
        <f>'приложение 3 (№7 2019г.)'!G74</f>
        <v>435.5</v>
      </c>
      <c r="H70" s="864">
        <f>G70</f>
        <v>435.5</v>
      </c>
      <c r="I70" s="873">
        <f>G70</f>
        <v>435.5</v>
      </c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</row>
    <row r="71" spans="1:37" s="76" customFormat="1" ht="31.8" hidden="1" thickBot="1" x14ac:dyDescent="0.3">
      <c r="A71" s="895" t="s">
        <v>128</v>
      </c>
      <c r="B71" s="877">
        <v>650</v>
      </c>
      <c r="C71" s="878" t="s">
        <v>156</v>
      </c>
      <c r="D71" s="879" t="s">
        <v>158</v>
      </c>
      <c r="E71" s="896" t="s">
        <v>163</v>
      </c>
      <c r="F71" s="877">
        <v>200</v>
      </c>
      <c r="G71" s="881">
        <f>G72</f>
        <v>0</v>
      </c>
      <c r="H71" s="881">
        <f>H72</f>
        <v>0</v>
      </c>
      <c r="I71" s="882">
        <f>I72</f>
        <v>0</v>
      </c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</row>
    <row r="72" spans="1:37" s="76" customFormat="1" ht="31.8" hidden="1" thickBot="1" x14ac:dyDescent="0.3">
      <c r="A72" s="821" t="s">
        <v>129</v>
      </c>
      <c r="B72" s="822">
        <v>650</v>
      </c>
      <c r="C72" s="823" t="s">
        <v>156</v>
      </c>
      <c r="D72" s="824" t="s">
        <v>158</v>
      </c>
      <c r="E72" s="894" t="s">
        <v>163</v>
      </c>
      <c r="F72" s="822">
        <v>240</v>
      </c>
      <c r="G72" s="864">
        <v>0</v>
      </c>
      <c r="H72" s="864">
        <f>G72</f>
        <v>0</v>
      </c>
      <c r="I72" s="873">
        <f>G72</f>
        <v>0</v>
      </c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</row>
    <row r="73" spans="1:37" s="44" customFormat="1" ht="31.8" thickBot="1" x14ac:dyDescent="0.3">
      <c r="A73" s="897" t="s">
        <v>164</v>
      </c>
      <c r="B73" s="885">
        <v>650</v>
      </c>
      <c r="C73" s="898">
        <v>3</v>
      </c>
      <c r="D73" s="886"/>
      <c r="E73" s="888"/>
      <c r="F73" s="888"/>
      <c r="G73" s="840">
        <f>G82+G74+G91</f>
        <v>963.49999999999989</v>
      </c>
      <c r="H73" s="840">
        <f>H74+H82+H91</f>
        <v>178.6</v>
      </c>
      <c r="I73" s="889">
        <f>I74+I82+I91</f>
        <v>116.3</v>
      </c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</row>
    <row r="74" spans="1:37" s="44" customFormat="1" ht="17.25" customHeight="1" thickBot="1" x14ac:dyDescent="0.3">
      <c r="A74" s="842" t="s">
        <v>165</v>
      </c>
      <c r="B74" s="843">
        <v>650</v>
      </c>
      <c r="C74" s="844" t="s">
        <v>158</v>
      </c>
      <c r="D74" s="845" t="s">
        <v>166</v>
      </c>
      <c r="E74" s="843"/>
      <c r="F74" s="843"/>
      <c r="G74" s="847">
        <f>G75</f>
        <v>116.3</v>
      </c>
      <c r="H74" s="847">
        <f>H75</f>
        <v>116.3</v>
      </c>
      <c r="I74" s="848">
        <f>I75</f>
        <v>116.3</v>
      </c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</row>
    <row r="75" spans="1:37" s="44" customFormat="1" ht="38.4" customHeight="1" x14ac:dyDescent="0.25">
      <c r="A75" s="899" t="s">
        <v>167</v>
      </c>
      <c r="B75" s="850">
        <v>650</v>
      </c>
      <c r="C75" s="851" t="s">
        <v>158</v>
      </c>
      <c r="D75" s="852" t="s">
        <v>166</v>
      </c>
      <c r="E75" s="900" t="s">
        <v>168</v>
      </c>
      <c r="F75" s="850"/>
      <c r="G75" s="854">
        <f>G76</f>
        <v>116.3</v>
      </c>
      <c r="H75" s="854">
        <f>H77</f>
        <v>116.3</v>
      </c>
      <c r="I75" s="901">
        <f>I77</f>
        <v>116.3</v>
      </c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</row>
    <row r="76" spans="1:37" s="44" customFormat="1" ht="62.4" x14ac:dyDescent="0.25">
      <c r="A76" s="902" t="s">
        <v>169</v>
      </c>
      <c r="B76" s="380">
        <v>650</v>
      </c>
      <c r="C76" s="381" t="s">
        <v>158</v>
      </c>
      <c r="D76" s="382" t="s">
        <v>166</v>
      </c>
      <c r="E76" s="430" t="s">
        <v>170</v>
      </c>
      <c r="F76" s="380"/>
      <c r="G76" s="384">
        <f>G77</f>
        <v>116.3</v>
      </c>
      <c r="H76" s="384">
        <f>H77</f>
        <v>116.3</v>
      </c>
      <c r="I76" s="903">
        <f>I77</f>
        <v>116.3</v>
      </c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</row>
    <row r="77" spans="1:37" s="44" customFormat="1" ht="93.6" x14ac:dyDescent="0.25">
      <c r="A77" s="904" t="s">
        <v>171</v>
      </c>
      <c r="B77" s="380">
        <v>650</v>
      </c>
      <c r="C77" s="381" t="s">
        <v>158</v>
      </c>
      <c r="D77" s="382" t="s">
        <v>166</v>
      </c>
      <c r="E77" s="430" t="s">
        <v>172</v>
      </c>
      <c r="F77" s="380"/>
      <c r="G77" s="384">
        <f>G78+G80</f>
        <v>116.3</v>
      </c>
      <c r="H77" s="384">
        <f>H78+H80</f>
        <v>116.3</v>
      </c>
      <c r="I77" s="857">
        <f>I78+I80</f>
        <v>116.3</v>
      </c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</row>
    <row r="78" spans="1:37" s="44" customFormat="1" ht="63" thickBot="1" x14ac:dyDescent="0.35">
      <c r="A78" s="859" t="s">
        <v>118</v>
      </c>
      <c r="B78" s="817">
        <v>650</v>
      </c>
      <c r="C78" s="818" t="s">
        <v>158</v>
      </c>
      <c r="D78" s="819" t="s">
        <v>166</v>
      </c>
      <c r="E78" s="905" t="s">
        <v>172</v>
      </c>
      <c r="F78" s="817">
        <v>100</v>
      </c>
      <c r="G78" s="860">
        <f>G79</f>
        <v>81.599999999999994</v>
      </c>
      <c r="H78" s="860">
        <f>H79</f>
        <v>81.599999999999994</v>
      </c>
      <c r="I78" s="906">
        <f>I79</f>
        <v>81.599999999999994</v>
      </c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</row>
    <row r="79" spans="1:37" s="44" customFormat="1" ht="30" customHeight="1" thickBot="1" x14ac:dyDescent="0.35">
      <c r="A79" s="863" t="s">
        <v>119</v>
      </c>
      <c r="B79" s="822">
        <v>650</v>
      </c>
      <c r="C79" s="823" t="s">
        <v>158</v>
      </c>
      <c r="D79" s="824" t="s">
        <v>166</v>
      </c>
      <c r="E79" s="907" t="s">
        <v>172</v>
      </c>
      <c r="F79" s="822">
        <v>120</v>
      </c>
      <c r="G79" s="864">
        <f>'приложение 3 (№7 2019г.)'!G83</f>
        <v>81.599999999999994</v>
      </c>
      <c r="H79" s="864">
        <f>G79</f>
        <v>81.599999999999994</v>
      </c>
      <c r="I79" s="866">
        <f>G79</f>
        <v>81.599999999999994</v>
      </c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</row>
    <row r="80" spans="1:37" s="76" customFormat="1" ht="39.6" customHeight="1" thickBot="1" x14ac:dyDescent="0.3">
      <c r="A80" s="410" t="s">
        <v>219</v>
      </c>
      <c r="B80" s="877">
        <v>650</v>
      </c>
      <c r="C80" s="908" t="s">
        <v>158</v>
      </c>
      <c r="D80" s="909" t="s">
        <v>166</v>
      </c>
      <c r="E80" s="910" t="s">
        <v>172</v>
      </c>
      <c r="F80" s="877">
        <v>200</v>
      </c>
      <c r="G80" s="881">
        <f>G81</f>
        <v>34.700000000000003</v>
      </c>
      <c r="H80" s="881">
        <f>H81</f>
        <v>34.700000000000003</v>
      </c>
      <c r="I80" s="882">
        <f>I81</f>
        <v>34.700000000000003</v>
      </c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</row>
    <row r="81" spans="1:37" s="76" customFormat="1" ht="39.6" customHeight="1" thickBot="1" x14ac:dyDescent="0.3">
      <c r="A81" s="821" t="s">
        <v>129</v>
      </c>
      <c r="B81" s="822">
        <v>650</v>
      </c>
      <c r="C81" s="823" t="s">
        <v>158</v>
      </c>
      <c r="D81" s="824" t="s">
        <v>166</v>
      </c>
      <c r="E81" s="907" t="s">
        <v>172</v>
      </c>
      <c r="F81" s="822">
        <v>240</v>
      </c>
      <c r="G81" s="864">
        <f>'приложение 3 (№7 2019г.)'!G85</f>
        <v>34.700000000000003</v>
      </c>
      <c r="H81" s="864">
        <f>G81</f>
        <v>34.700000000000003</v>
      </c>
      <c r="I81" s="873">
        <f>G81</f>
        <v>34.700000000000003</v>
      </c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</row>
    <row r="82" spans="1:37" s="133" customFormat="1" ht="31.8" thickBot="1" x14ac:dyDescent="0.3">
      <c r="A82" s="842" t="s">
        <v>174</v>
      </c>
      <c r="B82" s="890">
        <v>650</v>
      </c>
      <c r="C82" s="844">
        <v>3</v>
      </c>
      <c r="D82" s="845">
        <v>9</v>
      </c>
      <c r="E82" s="843"/>
      <c r="F82" s="843"/>
      <c r="G82" s="847">
        <f>G83</f>
        <v>751.3</v>
      </c>
      <c r="H82" s="847">
        <f>H83+H88</f>
        <v>0</v>
      </c>
      <c r="I82" s="848">
        <f>I83+I88</f>
        <v>0</v>
      </c>
      <c r="J82" s="132"/>
      <c r="K82" s="132"/>
      <c r="L82" s="132"/>
      <c r="M82" s="132"/>
      <c r="N82" s="132"/>
      <c r="O82" s="132"/>
      <c r="P82" s="132"/>
      <c r="Q82" s="132"/>
      <c r="R82" s="132"/>
      <c r="S82" s="132"/>
      <c r="T82" s="132"/>
      <c r="U82" s="132"/>
      <c r="V82" s="132"/>
      <c r="W82" s="132"/>
      <c r="X82" s="132"/>
      <c r="Y82" s="132"/>
      <c r="Z82" s="132"/>
      <c r="AA82" s="132"/>
      <c r="AB82" s="132"/>
      <c r="AC82" s="132"/>
      <c r="AD82" s="132"/>
      <c r="AE82" s="132"/>
      <c r="AF82" s="132"/>
      <c r="AG82" s="132"/>
      <c r="AH82" s="132"/>
      <c r="AI82" s="132"/>
      <c r="AJ82" s="132"/>
      <c r="AK82" s="132"/>
    </row>
    <row r="83" spans="1:37" s="133" customFormat="1" ht="46.8" x14ac:dyDescent="0.25">
      <c r="A83" s="849" t="s">
        <v>175</v>
      </c>
      <c r="B83" s="891">
        <v>650</v>
      </c>
      <c r="C83" s="851">
        <v>3</v>
      </c>
      <c r="D83" s="852">
        <v>9</v>
      </c>
      <c r="E83" s="911" t="s">
        <v>176</v>
      </c>
      <c r="F83" s="911"/>
      <c r="G83" s="854">
        <f>G88+G84</f>
        <v>751.3</v>
      </c>
      <c r="H83" s="854">
        <f>H88</f>
        <v>0</v>
      </c>
      <c r="I83" s="855">
        <f>I88</f>
        <v>0</v>
      </c>
      <c r="J83" s="132"/>
      <c r="K83" s="132"/>
      <c r="L83" s="132"/>
      <c r="M83" s="132"/>
      <c r="N83" s="132"/>
      <c r="O83" s="132"/>
      <c r="P83" s="132"/>
      <c r="Q83" s="132"/>
      <c r="R83" s="132"/>
      <c r="S83" s="132"/>
      <c r="T83" s="132"/>
      <c r="U83" s="132"/>
      <c r="V83" s="132"/>
      <c r="W83" s="132"/>
      <c r="X83" s="132"/>
      <c r="Y83" s="132"/>
      <c r="Z83" s="132"/>
      <c r="AA83" s="132"/>
      <c r="AB83" s="132"/>
      <c r="AC83" s="132"/>
      <c r="AD83" s="132"/>
      <c r="AE83" s="132"/>
      <c r="AF83" s="132"/>
      <c r="AG83" s="132"/>
      <c r="AH83" s="132"/>
      <c r="AI83" s="132"/>
      <c r="AJ83" s="132"/>
      <c r="AK83" s="132"/>
    </row>
    <row r="84" spans="1:37" s="156" customFormat="1" ht="46.8" x14ac:dyDescent="0.25">
      <c r="A84" s="849" t="s">
        <v>177</v>
      </c>
      <c r="B84" s="912">
        <v>650</v>
      </c>
      <c r="C84" s="851">
        <v>3</v>
      </c>
      <c r="D84" s="852">
        <v>9</v>
      </c>
      <c r="E84" s="850" t="s">
        <v>178</v>
      </c>
      <c r="F84" s="850"/>
      <c r="G84" s="854">
        <f>G85</f>
        <v>180</v>
      </c>
      <c r="H84" s="854">
        <f>H85</f>
        <v>0</v>
      </c>
      <c r="I84" s="855">
        <f>I85</f>
        <v>0</v>
      </c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</row>
    <row r="85" spans="1:37" s="280" customFormat="1" ht="31.8" thickBot="1" x14ac:dyDescent="0.3">
      <c r="A85" s="410" t="s">
        <v>219</v>
      </c>
      <c r="B85" s="913">
        <v>650</v>
      </c>
      <c r="C85" s="818">
        <v>3</v>
      </c>
      <c r="D85" s="819">
        <v>9</v>
      </c>
      <c r="E85" s="817" t="s">
        <v>178</v>
      </c>
      <c r="F85" s="817">
        <v>200</v>
      </c>
      <c r="G85" s="860">
        <f>G86+G87</f>
        <v>180</v>
      </c>
      <c r="H85" s="860">
        <f>H86+H87</f>
        <v>0</v>
      </c>
      <c r="I85" s="872">
        <f>I86+I87</f>
        <v>0</v>
      </c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1"/>
      <c r="AI85" s="131"/>
      <c r="AJ85" s="131"/>
      <c r="AK85" s="131"/>
    </row>
    <row r="86" spans="1:37" s="156" customFormat="1" ht="30.75" customHeight="1" thickBot="1" x14ac:dyDescent="0.3">
      <c r="A86" s="914" t="s">
        <v>179</v>
      </c>
      <c r="B86" s="894">
        <v>650</v>
      </c>
      <c r="C86" s="823">
        <v>3</v>
      </c>
      <c r="D86" s="824">
        <v>9</v>
      </c>
      <c r="E86" s="915" t="s">
        <v>178</v>
      </c>
      <c r="F86" s="916">
        <v>230</v>
      </c>
      <c r="G86" s="864">
        <f>'приложение 3 (№7 2019г.)'!G90</f>
        <v>180</v>
      </c>
      <c r="H86" s="864">
        <f>H87</f>
        <v>0</v>
      </c>
      <c r="I86" s="873">
        <f>I87</f>
        <v>0</v>
      </c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  <c r="AG86" s="131"/>
      <c r="AH86" s="131"/>
      <c r="AI86" s="131"/>
      <c r="AJ86" s="131"/>
      <c r="AK86" s="131"/>
    </row>
    <row r="87" spans="1:37" s="124" customFormat="1" ht="29.4" customHeight="1" thickBot="1" x14ac:dyDescent="0.3">
      <c r="A87" s="821" t="s">
        <v>129</v>
      </c>
      <c r="B87" s="894">
        <v>650</v>
      </c>
      <c r="C87" s="823">
        <v>3</v>
      </c>
      <c r="D87" s="824">
        <v>9</v>
      </c>
      <c r="E87" s="917" t="s">
        <v>178</v>
      </c>
      <c r="F87" s="916">
        <v>240</v>
      </c>
      <c r="G87" s="864">
        <f>'приложение 3 (№7 2019г.)'!G91</f>
        <v>0</v>
      </c>
      <c r="H87" s="864">
        <f>G87</f>
        <v>0</v>
      </c>
      <c r="I87" s="873">
        <f>G87</f>
        <v>0</v>
      </c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</row>
    <row r="88" spans="1:37" s="133" customFormat="1" x14ac:dyDescent="0.25">
      <c r="A88" s="856" t="s">
        <v>126</v>
      </c>
      <c r="B88" s="425">
        <v>650</v>
      </c>
      <c r="C88" s="381">
        <v>3</v>
      </c>
      <c r="D88" s="382">
        <v>9</v>
      </c>
      <c r="E88" s="434" t="s">
        <v>180</v>
      </c>
      <c r="F88" s="380"/>
      <c r="G88" s="384">
        <f t="shared" ref="G88:I89" si="5">G89</f>
        <v>571.29999999999995</v>
      </c>
      <c r="H88" s="384">
        <f t="shared" si="5"/>
        <v>0</v>
      </c>
      <c r="I88" s="857">
        <f t="shared" si="5"/>
        <v>0</v>
      </c>
      <c r="J88" s="132"/>
      <c r="K88" s="132"/>
      <c r="L88" s="132"/>
      <c r="M88" s="132"/>
      <c r="N88" s="132"/>
      <c r="O88" s="132"/>
      <c r="P88" s="132"/>
      <c r="Q88" s="132"/>
      <c r="R88" s="132"/>
      <c r="S88" s="132"/>
      <c r="T88" s="132"/>
      <c r="U88" s="132"/>
      <c r="V88" s="132"/>
      <c r="W88" s="132"/>
      <c r="X88" s="132"/>
      <c r="Y88" s="132"/>
      <c r="Z88" s="132"/>
      <c r="AA88" s="132"/>
      <c r="AB88" s="132"/>
      <c r="AC88" s="132"/>
      <c r="AD88" s="132"/>
      <c r="AE88" s="132"/>
      <c r="AF88" s="132"/>
      <c r="AG88" s="132"/>
      <c r="AH88" s="132"/>
      <c r="AI88" s="132"/>
      <c r="AJ88" s="132"/>
      <c r="AK88" s="132"/>
    </row>
    <row r="89" spans="1:37" s="133" customFormat="1" ht="31.8" thickBot="1" x14ac:dyDescent="0.3">
      <c r="A89" s="410" t="s">
        <v>219</v>
      </c>
      <c r="B89" s="893">
        <v>650</v>
      </c>
      <c r="C89" s="818">
        <v>3</v>
      </c>
      <c r="D89" s="819">
        <v>9</v>
      </c>
      <c r="E89" s="918" t="s">
        <v>180</v>
      </c>
      <c r="F89" s="919">
        <v>200</v>
      </c>
      <c r="G89" s="860">
        <f t="shared" si="5"/>
        <v>571.29999999999995</v>
      </c>
      <c r="H89" s="860">
        <f t="shared" si="5"/>
        <v>0</v>
      </c>
      <c r="I89" s="872">
        <f t="shared" si="5"/>
        <v>0</v>
      </c>
      <c r="J89" s="132"/>
      <c r="K89" s="132"/>
      <c r="L89" s="132"/>
      <c r="M89" s="132"/>
      <c r="N89" s="132"/>
      <c r="O89" s="132"/>
      <c r="P89" s="132"/>
      <c r="Q89" s="132"/>
      <c r="R89" s="132"/>
      <c r="S89" s="132"/>
      <c r="T89" s="132"/>
      <c r="U89" s="132"/>
      <c r="V89" s="132"/>
      <c r="W89" s="132"/>
      <c r="X89" s="132"/>
      <c r="Y89" s="132"/>
      <c r="Z89" s="132"/>
      <c r="AA89" s="132"/>
      <c r="AB89" s="132"/>
      <c r="AC89" s="132"/>
      <c r="AD89" s="132"/>
      <c r="AE89" s="132"/>
      <c r="AF89" s="132"/>
      <c r="AG89" s="132"/>
      <c r="AH89" s="132"/>
      <c r="AI89" s="132"/>
      <c r="AJ89" s="132"/>
      <c r="AK89" s="132"/>
    </row>
    <row r="90" spans="1:37" s="134" customFormat="1" ht="31.8" thickBot="1" x14ac:dyDescent="0.3">
      <c r="A90" s="821" t="s">
        <v>129</v>
      </c>
      <c r="B90" s="894">
        <v>650</v>
      </c>
      <c r="C90" s="823">
        <v>3</v>
      </c>
      <c r="D90" s="824">
        <v>9</v>
      </c>
      <c r="E90" s="915" t="s">
        <v>180</v>
      </c>
      <c r="F90" s="916">
        <v>240</v>
      </c>
      <c r="G90" s="864">
        <f>'приложение 3 (№7 2019г.)'!G94</f>
        <v>571.29999999999995</v>
      </c>
      <c r="H90" s="865">
        <v>0</v>
      </c>
      <c r="I90" s="866">
        <v>0</v>
      </c>
      <c r="J90" s="132"/>
      <c r="K90" s="132"/>
      <c r="L90" s="132"/>
      <c r="M90" s="132"/>
      <c r="N90" s="132"/>
      <c r="O90" s="132"/>
      <c r="P90" s="132"/>
      <c r="Q90" s="132"/>
      <c r="R90" s="132"/>
      <c r="S90" s="132"/>
      <c r="T90" s="132"/>
      <c r="U90" s="132"/>
      <c r="V90" s="132"/>
      <c r="W90" s="132"/>
      <c r="X90" s="132"/>
      <c r="Y90" s="132"/>
      <c r="Z90" s="132"/>
      <c r="AA90" s="132"/>
      <c r="AB90" s="132"/>
      <c r="AC90" s="132"/>
      <c r="AD90" s="132"/>
      <c r="AE90" s="132"/>
      <c r="AF90" s="132"/>
      <c r="AG90" s="132"/>
      <c r="AH90" s="132"/>
      <c r="AI90" s="132"/>
      <c r="AJ90" s="132"/>
      <c r="AK90" s="132"/>
    </row>
    <row r="91" spans="1:37" s="131" customFormat="1" ht="31.8" thickBot="1" x14ac:dyDescent="0.3">
      <c r="A91" s="842" t="s">
        <v>181</v>
      </c>
      <c r="B91" s="843">
        <v>650</v>
      </c>
      <c r="C91" s="844" t="s">
        <v>158</v>
      </c>
      <c r="D91" s="845">
        <v>14</v>
      </c>
      <c r="E91" s="843"/>
      <c r="F91" s="843"/>
      <c r="G91" s="847">
        <f t="shared" ref="G91:H93" si="6">G92</f>
        <v>95.9</v>
      </c>
      <c r="H91" s="847">
        <f t="shared" si="6"/>
        <v>62.3</v>
      </c>
      <c r="I91" s="848">
        <f>I92+I105</f>
        <v>0</v>
      </c>
    </row>
    <row r="92" spans="1:37" s="131" customFormat="1" ht="58.2" customHeight="1" x14ac:dyDescent="0.25">
      <c r="A92" s="899" t="s">
        <v>182</v>
      </c>
      <c r="B92" s="850">
        <v>650</v>
      </c>
      <c r="C92" s="851" t="s">
        <v>158</v>
      </c>
      <c r="D92" s="852">
        <v>14</v>
      </c>
      <c r="E92" s="920" t="s">
        <v>183</v>
      </c>
      <c r="F92" s="850"/>
      <c r="G92" s="854">
        <f t="shared" si="6"/>
        <v>95.9</v>
      </c>
      <c r="H92" s="854">
        <f t="shared" si="6"/>
        <v>62.3</v>
      </c>
      <c r="I92" s="855">
        <f>I93</f>
        <v>0</v>
      </c>
    </row>
    <row r="93" spans="1:37" s="131" customFormat="1" ht="31.2" x14ac:dyDescent="0.25">
      <c r="A93" s="902" t="s">
        <v>184</v>
      </c>
      <c r="B93" s="380">
        <v>650</v>
      </c>
      <c r="C93" s="381" t="s">
        <v>158</v>
      </c>
      <c r="D93" s="382">
        <v>14</v>
      </c>
      <c r="E93" s="442" t="s">
        <v>185</v>
      </c>
      <c r="F93" s="380"/>
      <c r="G93" s="384">
        <f t="shared" si="6"/>
        <v>95.9</v>
      </c>
      <c r="H93" s="384">
        <f t="shared" si="6"/>
        <v>62.3</v>
      </c>
      <c r="I93" s="857">
        <f>I97</f>
        <v>0</v>
      </c>
    </row>
    <row r="94" spans="1:37" s="131" customFormat="1" ht="46.8" x14ac:dyDescent="0.25">
      <c r="A94" s="902" t="s">
        <v>186</v>
      </c>
      <c r="B94" s="380">
        <v>650</v>
      </c>
      <c r="C94" s="381" t="s">
        <v>158</v>
      </c>
      <c r="D94" s="382">
        <v>14</v>
      </c>
      <c r="E94" s="442" t="s">
        <v>187</v>
      </c>
      <c r="F94" s="380"/>
      <c r="G94" s="384">
        <f>G95+G100+G105</f>
        <v>95.9</v>
      </c>
      <c r="H94" s="384">
        <f>H95+H100</f>
        <v>62.3</v>
      </c>
      <c r="I94" s="857">
        <f>I98</f>
        <v>0</v>
      </c>
    </row>
    <row r="95" spans="1:37" s="131" customFormat="1" ht="33.6" customHeight="1" thickBot="1" x14ac:dyDescent="0.3">
      <c r="A95" s="904" t="s">
        <v>188</v>
      </c>
      <c r="B95" s="380">
        <v>650</v>
      </c>
      <c r="C95" s="381" t="s">
        <v>158</v>
      </c>
      <c r="D95" s="382">
        <v>14</v>
      </c>
      <c r="E95" s="442" t="s">
        <v>189</v>
      </c>
      <c r="F95" s="380"/>
      <c r="G95" s="384">
        <f>G96+G98</f>
        <v>62.3</v>
      </c>
      <c r="H95" s="384">
        <f>H96+H98</f>
        <v>62.3</v>
      </c>
      <c r="I95" s="857">
        <v>0</v>
      </c>
    </row>
    <row r="96" spans="1:37" s="133" customFormat="1" ht="33.6" hidden="1" customHeight="1" thickBot="1" x14ac:dyDescent="0.3">
      <c r="A96" s="871" t="s">
        <v>128</v>
      </c>
      <c r="B96" s="893">
        <v>650</v>
      </c>
      <c r="C96" s="818">
        <v>3</v>
      </c>
      <c r="D96" s="819">
        <v>9</v>
      </c>
      <c r="E96" s="918" t="s">
        <v>189</v>
      </c>
      <c r="F96" s="919">
        <v>200</v>
      </c>
      <c r="G96" s="860">
        <f>G97</f>
        <v>0</v>
      </c>
      <c r="H96" s="860">
        <f>H97</f>
        <v>0</v>
      </c>
      <c r="I96" s="872">
        <f>I97</f>
        <v>0</v>
      </c>
      <c r="J96" s="132"/>
      <c r="K96" s="132"/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2"/>
      <c r="AH96" s="132"/>
      <c r="AI96" s="132"/>
      <c r="AJ96" s="132"/>
      <c r="AK96" s="132"/>
    </row>
    <row r="97" spans="1:37" s="134" customFormat="1" ht="37.200000000000003" hidden="1" customHeight="1" thickBot="1" x14ac:dyDescent="0.3">
      <c r="A97" s="821" t="s">
        <v>129</v>
      </c>
      <c r="B97" s="894">
        <v>650</v>
      </c>
      <c r="C97" s="823">
        <v>3</v>
      </c>
      <c r="D97" s="824">
        <v>9</v>
      </c>
      <c r="E97" s="915" t="s">
        <v>189</v>
      </c>
      <c r="F97" s="916">
        <v>240</v>
      </c>
      <c r="G97" s="864">
        <v>0</v>
      </c>
      <c r="H97" s="865">
        <f>G97</f>
        <v>0</v>
      </c>
      <c r="I97" s="866">
        <v>0</v>
      </c>
      <c r="J97" s="132"/>
      <c r="K97" s="132"/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</row>
    <row r="98" spans="1:37" s="131" customFormat="1" ht="36.75" customHeight="1" thickBot="1" x14ac:dyDescent="0.3">
      <c r="A98" s="921" t="s">
        <v>119</v>
      </c>
      <c r="B98" s="817">
        <v>650</v>
      </c>
      <c r="C98" s="818" t="s">
        <v>158</v>
      </c>
      <c r="D98" s="819">
        <v>14</v>
      </c>
      <c r="E98" s="905" t="s">
        <v>189</v>
      </c>
      <c r="F98" s="817">
        <v>120</v>
      </c>
      <c r="G98" s="860">
        <f>G99</f>
        <v>62.3</v>
      </c>
      <c r="H98" s="860">
        <f>H99</f>
        <v>62.3</v>
      </c>
      <c r="I98" s="872">
        <f>I99</f>
        <v>0</v>
      </c>
    </row>
    <row r="99" spans="1:37" s="131" customFormat="1" ht="63.6" customHeight="1" thickBot="1" x14ac:dyDescent="0.3">
      <c r="A99" s="922" t="s">
        <v>190</v>
      </c>
      <c r="B99" s="822">
        <v>650</v>
      </c>
      <c r="C99" s="823" t="s">
        <v>158</v>
      </c>
      <c r="D99" s="824">
        <v>14</v>
      </c>
      <c r="E99" s="907" t="s">
        <v>189</v>
      </c>
      <c r="F99" s="822">
        <v>123</v>
      </c>
      <c r="G99" s="864">
        <f>'приложение 3 (№7 2019г.)'!G103</f>
        <v>62.3</v>
      </c>
      <c r="H99" s="864">
        <f>G99</f>
        <v>62.3</v>
      </c>
      <c r="I99" s="873">
        <v>0</v>
      </c>
    </row>
    <row r="100" spans="1:37" s="131" customFormat="1" ht="46.95" hidden="1" customHeight="1" outlineLevel="1" x14ac:dyDescent="0.25">
      <c r="A100" s="923" t="s">
        <v>191</v>
      </c>
      <c r="B100" s="380">
        <v>650</v>
      </c>
      <c r="C100" s="381" t="s">
        <v>158</v>
      </c>
      <c r="D100" s="382">
        <v>14</v>
      </c>
      <c r="E100" s="442" t="s">
        <v>192</v>
      </c>
      <c r="F100" s="380"/>
      <c r="G100" s="384">
        <f>G103+G101</f>
        <v>0</v>
      </c>
      <c r="H100" s="924">
        <f>H101+H103</f>
        <v>0</v>
      </c>
      <c r="I100" s="925">
        <v>0</v>
      </c>
    </row>
    <row r="101" spans="1:37" s="133" customFormat="1" ht="1.2" hidden="1" customHeight="1" outlineLevel="1" thickBot="1" x14ac:dyDescent="0.3">
      <c r="A101" s="410" t="s">
        <v>128</v>
      </c>
      <c r="B101" s="893">
        <v>650</v>
      </c>
      <c r="C101" s="818">
        <v>3</v>
      </c>
      <c r="D101" s="819">
        <v>9</v>
      </c>
      <c r="E101" s="918" t="s">
        <v>192</v>
      </c>
      <c r="F101" s="919">
        <v>200</v>
      </c>
      <c r="G101" s="860">
        <f>G102</f>
        <v>0</v>
      </c>
      <c r="H101" s="924">
        <f>H102</f>
        <v>0</v>
      </c>
      <c r="I101" s="925">
        <f>I102</f>
        <v>0</v>
      </c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</row>
    <row r="102" spans="1:37" s="134" customFormat="1" ht="25.95" hidden="1" customHeight="1" outlineLevel="1" thickBot="1" x14ac:dyDescent="0.3">
      <c r="A102" s="411" t="s">
        <v>129</v>
      </c>
      <c r="B102" s="894">
        <v>650</v>
      </c>
      <c r="C102" s="823">
        <v>3</v>
      </c>
      <c r="D102" s="824">
        <v>9</v>
      </c>
      <c r="E102" s="915" t="s">
        <v>192</v>
      </c>
      <c r="F102" s="916">
        <v>240</v>
      </c>
      <c r="G102" s="864">
        <v>0</v>
      </c>
      <c r="H102" s="926">
        <f>G102</f>
        <v>0</v>
      </c>
      <c r="I102" s="927">
        <v>0</v>
      </c>
      <c r="J102" s="132"/>
      <c r="K102" s="132"/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</row>
    <row r="103" spans="1:37" s="131" customFormat="1" ht="30.6" hidden="1" customHeight="1" outlineLevel="1" thickBot="1" x14ac:dyDescent="0.3">
      <c r="A103" s="410" t="s">
        <v>119</v>
      </c>
      <c r="B103" s="380">
        <v>650</v>
      </c>
      <c r="C103" s="381" t="s">
        <v>158</v>
      </c>
      <c r="D103" s="382">
        <v>14</v>
      </c>
      <c r="E103" s="430" t="s">
        <v>192</v>
      </c>
      <c r="F103" s="380">
        <v>120</v>
      </c>
      <c r="G103" s="881">
        <f>G104</f>
        <v>0</v>
      </c>
      <c r="H103" s="928">
        <f>H104</f>
        <v>0</v>
      </c>
      <c r="I103" s="929">
        <f>I104</f>
        <v>0</v>
      </c>
    </row>
    <row r="104" spans="1:37" s="131" customFormat="1" ht="48" hidden="1" customHeight="1" outlineLevel="1" thickBot="1" x14ac:dyDescent="0.3">
      <c r="A104" s="411" t="s">
        <v>190</v>
      </c>
      <c r="B104" s="390">
        <v>650</v>
      </c>
      <c r="C104" s="391" t="s">
        <v>158</v>
      </c>
      <c r="D104" s="392">
        <v>14</v>
      </c>
      <c r="E104" s="433" t="s">
        <v>192</v>
      </c>
      <c r="F104" s="390">
        <v>123</v>
      </c>
      <c r="G104" s="864">
        <f>'[3]приложение №7 2019г.'!G109</f>
        <v>0</v>
      </c>
      <c r="H104" s="930">
        <f>G104</f>
        <v>0</v>
      </c>
      <c r="I104" s="931">
        <v>0</v>
      </c>
    </row>
    <row r="105" spans="1:37" s="131" customFormat="1" ht="36.75" customHeight="1" collapsed="1" x14ac:dyDescent="0.25">
      <c r="A105" s="431" t="s">
        <v>188</v>
      </c>
      <c r="B105" s="850">
        <v>650</v>
      </c>
      <c r="C105" s="851" t="s">
        <v>158</v>
      </c>
      <c r="D105" s="852">
        <v>14</v>
      </c>
      <c r="E105" s="920" t="s">
        <v>193</v>
      </c>
      <c r="F105" s="850"/>
      <c r="G105" s="854">
        <f t="shared" ref="G105:I106" si="7">G106</f>
        <v>33.6</v>
      </c>
      <c r="H105" s="854">
        <f t="shared" si="7"/>
        <v>0</v>
      </c>
      <c r="I105" s="855">
        <f t="shared" si="7"/>
        <v>0</v>
      </c>
    </row>
    <row r="106" spans="1:37" s="131" customFormat="1" ht="36" customHeight="1" thickBot="1" x14ac:dyDescent="0.3">
      <c r="A106" s="410" t="s">
        <v>119</v>
      </c>
      <c r="B106" s="817">
        <v>650</v>
      </c>
      <c r="C106" s="818" t="s">
        <v>158</v>
      </c>
      <c r="D106" s="819">
        <v>14</v>
      </c>
      <c r="E106" s="932" t="s">
        <v>193</v>
      </c>
      <c r="F106" s="817">
        <v>120</v>
      </c>
      <c r="G106" s="860">
        <f t="shared" si="7"/>
        <v>33.6</v>
      </c>
      <c r="H106" s="860">
        <f t="shared" si="7"/>
        <v>0</v>
      </c>
      <c r="I106" s="872">
        <f t="shared" si="7"/>
        <v>0</v>
      </c>
    </row>
    <row r="107" spans="1:37" s="131" customFormat="1" ht="63" thickBot="1" x14ac:dyDescent="0.3">
      <c r="A107" s="411" t="s">
        <v>190</v>
      </c>
      <c r="B107" s="822">
        <v>650</v>
      </c>
      <c r="C107" s="823" t="s">
        <v>158</v>
      </c>
      <c r="D107" s="824">
        <v>14</v>
      </c>
      <c r="E107" s="907" t="s">
        <v>193</v>
      </c>
      <c r="F107" s="822">
        <v>123</v>
      </c>
      <c r="G107" s="864">
        <f>'приложение 3 (№7 2019г.)'!G112</f>
        <v>33.6</v>
      </c>
      <c r="H107" s="864">
        <v>0</v>
      </c>
      <c r="I107" s="873">
        <v>0</v>
      </c>
    </row>
    <row r="108" spans="1:37" s="131" customFormat="1" ht="19.5" customHeight="1" thickBot="1" x14ac:dyDescent="0.3">
      <c r="A108" s="897" t="s">
        <v>194</v>
      </c>
      <c r="B108" s="898">
        <v>650</v>
      </c>
      <c r="C108" s="898">
        <v>4</v>
      </c>
      <c r="D108" s="886"/>
      <c r="E108" s="887"/>
      <c r="F108" s="888"/>
      <c r="G108" s="840">
        <f>G109+G119+G138+G144</f>
        <v>10056.645999999999</v>
      </c>
      <c r="H108" s="933">
        <f>H109+H119+H138+H144</f>
        <v>2121.7460000000001</v>
      </c>
      <c r="I108" s="934">
        <f>I109+I119+I138+I144</f>
        <v>0</v>
      </c>
    </row>
    <row r="109" spans="1:37" s="131" customFormat="1" ht="20.25" customHeight="1" thickBot="1" x14ac:dyDescent="0.3">
      <c r="A109" s="842" t="s">
        <v>195</v>
      </c>
      <c r="B109" s="843">
        <v>650</v>
      </c>
      <c r="C109" s="844">
        <v>4</v>
      </c>
      <c r="D109" s="845">
        <v>1</v>
      </c>
      <c r="E109" s="843"/>
      <c r="F109" s="843"/>
      <c r="G109" s="847">
        <f t="shared" ref="G109:I110" si="8">G110</f>
        <v>2412.4459999999999</v>
      </c>
      <c r="H109" s="847">
        <f>H110+H116</f>
        <v>582.44600000000003</v>
      </c>
      <c r="I109" s="848">
        <f t="shared" si="8"/>
        <v>0</v>
      </c>
    </row>
    <row r="110" spans="1:37" s="131" customFormat="1" ht="48" customHeight="1" outlineLevel="1" x14ac:dyDescent="0.25">
      <c r="A110" s="849" t="s">
        <v>391</v>
      </c>
      <c r="B110" s="850">
        <v>650</v>
      </c>
      <c r="C110" s="851">
        <v>4</v>
      </c>
      <c r="D110" s="935">
        <v>1</v>
      </c>
      <c r="E110" s="850" t="s">
        <v>196</v>
      </c>
      <c r="F110" s="850"/>
      <c r="G110" s="854">
        <f>G111</f>
        <v>2412.4459999999999</v>
      </c>
      <c r="H110" s="854">
        <f>H111</f>
        <v>582.44600000000003</v>
      </c>
      <c r="I110" s="855">
        <f t="shared" si="8"/>
        <v>0</v>
      </c>
    </row>
    <row r="111" spans="1:37" s="131" customFormat="1" ht="23.25" customHeight="1" outlineLevel="1" x14ac:dyDescent="0.25">
      <c r="A111" s="856" t="s">
        <v>197</v>
      </c>
      <c r="B111" s="380">
        <v>650</v>
      </c>
      <c r="C111" s="381">
        <v>4</v>
      </c>
      <c r="D111" s="382">
        <v>1</v>
      </c>
      <c r="E111" s="380" t="s">
        <v>198</v>
      </c>
      <c r="F111" s="380"/>
      <c r="G111" s="384">
        <f>G112</f>
        <v>2412.4459999999999</v>
      </c>
      <c r="H111" s="384">
        <f>H112</f>
        <v>582.44600000000003</v>
      </c>
      <c r="I111" s="857">
        <f>I112</f>
        <v>0</v>
      </c>
    </row>
    <row r="112" spans="1:37" s="131" customFormat="1" ht="32.25" customHeight="1" outlineLevel="1" x14ac:dyDescent="0.25">
      <c r="A112" s="856" t="s">
        <v>392</v>
      </c>
      <c r="B112" s="380">
        <v>650</v>
      </c>
      <c r="C112" s="381">
        <v>4</v>
      </c>
      <c r="D112" s="382">
        <v>1</v>
      </c>
      <c r="E112" s="380" t="s">
        <v>199</v>
      </c>
      <c r="F112" s="380"/>
      <c r="G112" s="384">
        <f>G113+G116</f>
        <v>2412.4459999999999</v>
      </c>
      <c r="H112" s="384">
        <f>H113</f>
        <v>582.44600000000003</v>
      </c>
      <c r="I112" s="857">
        <f>I113</f>
        <v>0</v>
      </c>
    </row>
    <row r="113" spans="1:37" s="131" customFormat="1" ht="39.6" customHeight="1" outlineLevel="1" x14ac:dyDescent="0.25">
      <c r="A113" s="856" t="s">
        <v>393</v>
      </c>
      <c r="B113" s="380">
        <v>650</v>
      </c>
      <c r="C113" s="381">
        <v>4</v>
      </c>
      <c r="D113" s="382">
        <v>1</v>
      </c>
      <c r="E113" s="380" t="s">
        <v>200</v>
      </c>
      <c r="F113" s="380"/>
      <c r="G113" s="384">
        <f t="shared" ref="G113:H117" si="9">G114</f>
        <v>582.44600000000003</v>
      </c>
      <c r="H113" s="384">
        <f t="shared" si="9"/>
        <v>582.44600000000003</v>
      </c>
      <c r="I113" s="857">
        <f>I114</f>
        <v>0</v>
      </c>
    </row>
    <row r="114" spans="1:37" s="131" customFormat="1" ht="63.75" customHeight="1" outlineLevel="1" thickBot="1" x14ac:dyDescent="0.35">
      <c r="A114" s="859" t="s">
        <v>118</v>
      </c>
      <c r="B114" s="817">
        <v>650</v>
      </c>
      <c r="C114" s="818">
        <v>4</v>
      </c>
      <c r="D114" s="819">
        <v>1</v>
      </c>
      <c r="E114" s="817" t="s">
        <v>200</v>
      </c>
      <c r="F114" s="817">
        <v>100</v>
      </c>
      <c r="G114" s="860">
        <f t="shared" si="9"/>
        <v>582.44600000000003</v>
      </c>
      <c r="H114" s="860">
        <f t="shared" si="9"/>
        <v>582.44600000000003</v>
      </c>
      <c r="I114" s="872">
        <f>I115</f>
        <v>0</v>
      </c>
    </row>
    <row r="115" spans="1:37" s="131" customFormat="1" ht="32.25" customHeight="1" outlineLevel="1" thickBot="1" x14ac:dyDescent="0.35">
      <c r="A115" s="863" t="s">
        <v>119</v>
      </c>
      <c r="B115" s="822">
        <v>650</v>
      </c>
      <c r="C115" s="823">
        <v>4</v>
      </c>
      <c r="D115" s="824">
        <v>1</v>
      </c>
      <c r="E115" s="822" t="s">
        <v>200</v>
      </c>
      <c r="F115" s="822">
        <v>120</v>
      </c>
      <c r="G115" s="864">
        <f>'приложение 3 (№7 2019г.)'!G120</f>
        <v>582.44600000000003</v>
      </c>
      <c r="H115" s="864">
        <f>G115</f>
        <v>582.44600000000003</v>
      </c>
      <c r="I115" s="873">
        <v>0</v>
      </c>
    </row>
    <row r="116" spans="1:37" s="131" customFormat="1" ht="45.6" customHeight="1" outlineLevel="1" x14ac:dyDescent="0.25">
      <c r="A116" s="849" t="s">
        <v>394</v>
      </c>
      <c r="B116" s="850">
        <v>650</v>
      </c>
      <c r="C116" s="851">
        <v>4</v>
      </c>
      <c r="D116" s="852">
        <v>1</v>
      </c>
      <c r="E116" s="850" t="s">
        <v>201</v>
      </c>
      <c r="F116" s="850"/>
      <c r="G116" s="854">
        <f t="shared" si="9"/>
        <v>1830</v>
      </c>
      <c r="H116" s="854">
        <f t="shared" si="9"/>
        <v>0</v>
      </c>
      <c r="I116" s="855">
        <f>I117</f>
        <v>0</v>
      </c>
    </row>
    <row r="117" spans="1:37" s="131" customFormat="1" ht="63.75" customHeight="1" outlineLevel="1" thickBot="1" x14ac:dyDescent="0.35">
      <c r="A117" s="859" t="s">
        <v>395</v>
      </c>
      <c r="B117" s="817">
        <v>650</v>
      </c>
      <c r="C117" s="818">
        <v>4</v>
      </c>
      <c r="D117" s="819">
        <v>1</v>
      </c>
      <c r="E117" s="817" t="s">
        <v>201</v>
      </c>
      <c r="F117" s="817">
        <v>100</v>
      </c>
      <c r="G117" s="860">
        <f t="shared" si="9"/>
        <v>1830</v>
      </c>
      <c r="H117" s="860">
        <f t="shared" si="9"/>
        <v>0</v>
      </c>
      <c r="I117" s="872">
        <f>I118</f>
        <v>0</v>
      </c>
    </row>
    <row r="118" spans="1:37" s="131" customFormat="1" ht="32.25" customHeight="1" outlineLevel="1" thickBot="1" x14ac:dyDescent="0.35">
      <c r="A118" s="863" t="s">
        <v>119</v>
      </c>
      <c r="B118" s="822">
        <v>650</v>
      </c>
      <c r="C118" s="823">
        <v>4</v>
      </c>
      <c r="D118" s="824">
        <v>1</v>
      </c>
      <c r="E118" s="822" t="s">
        <v>201</v>
      </c>
      <c r="F118" s="822">
        <v>120</v>
      </c>
      <c r="G118" s="864">
        <f>'приложение 3 (№7 2019г.)'!G123</f>
        <v>1830</v>
      </c>
      <c r="H118" s="864">
        <v>0</v>
      </c>
      <c r="I118" s="873">
        <v>0</v>
      </c>
    </row>
    <row r="119" spans="1:37" s="131" customFormat="1" ht="20.25" customHeight="1" thickBot="1" x14ac:dyDescent="0.3">
      <c r="A119" s="842" t="s">
        <v>341</v>
      </c>
      <c r="B119" s="843">
        <v>650</v>
      </c>
      <c r="C119" s="844">
        <v>4</v>
      </c>
      <c r="D119" s="845" t="s">
        <v>203</v>
      </c>
      <c r="E119" s="843"/>
      <c r="F119" s="843"/>
      <c r="G119" s="847">
        <f>G120+G129</f>
        <v>6448.8</v>
      </c>
      <c r="H119" s="847">
        <f>H120</f>
        <v>1156.3</v>
      </c>
      <c r="I119" s="848">
        <f>I120</f>
        <v>0</v>
      </c>
    </row>
    <row r="120" spans="1:37" s="156" customFormat="1" ht="31.2" x14ac:dyDescent="0.25">
      <c r="A120" s="849" t="s">
        <v>204</v>
      </c>
      <c r="B120" s="936">
        <v>650</v>
      </c>
      <c r="C120" s="851">
        <v>4</v>
      </c>
      <c r="D120" s="935" t="s">
        <v>203</v>
      </c>
      <c r="E120" s="850" t="s">
        <v>205</v>
      </c>
      <c r="F120" s="850"/>
      <c r="G120" s="854">
        <f t="shared" ref="G120:I121" si="10">G121</f>
        <v>1217.2</v>
      </c>
      <c r="H120" s="854">
        <f t="shared" si="10"/>
        <v>1156.3</v>
      </c>
      <c r="I120" s="855">
        <f t="shared" si="10"/>
        <v>0</v>
      </c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1"/>
      <c r="AK120" s="131"/>
    </row>
    <row r="121" spans="1:37" s="156" customFormat="1" x14ac:dyDescent="0.25">
      <c r="A121" s="856" t="s">
        <v>206</v>
      </c>
      <c r="B121" s="380">
        <v>650</v>
      </c>
      <c r="C121" s="381">
        <v>4</v>
      </c>
      <c r="D121" s="382" t="s">
        <v>203</v>
      </c>
      <c r="E121" s="380" t="s">
        <v>207</v>
      </c>
      <c r="F121" s="380"/>
      <c r="G121" s="384">
        <f t="shared" si="10"/>
        <v>1217.2</v>
      </c>
      <c r="H121" s="384">
        <f t="shared" si="10"/>
        <v>1156.3</v>
      </c>
      <c r="I121" s="857">
        <f t="shared" si="10"/>
        <v>0</v>
      </c>
      <c r="J121" s="131"/>
      <c r="K121" s="131"/>
      <c r="L121" s="131"/>
      <c r="M121" s="131"/>
      <c r="N121" s="131"/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131"/>
      <c r="AH121" s="131"/>
      <c r="AI121" s="131"/>
      <c r="AJ121" s="131"/>
      <c r="AK121" s="131"/>
    </row>
    <row r="122" spans="1:37" s="156" customFormat="1" ht="31.2" x14ac:dyDescent="0.25">
      <c r="A122" s="856" t="s">
        <v>208</v>
      </c>
      <c r="B122" s="380">
        <v>650</v>
      </c>
      <c r="C122" s="381">
        <v>4</v>
      </c>
      <c r="D122" s="382" t="s">
        <v>203</v>
      </c>
      <c r="E122" s="380" t="s">
        <v>209</v>
      </c>
      <c r="F122" s="380"/>
      <c r="G122" s="384">
        <f>G123+G126</f>
        <v>1217.2</v>
      </c>
      <c r="H122" s="384">
        <f>H123</f>
        <v>1156.3</v>
      </c>
      <c r="I122" s="857">
        <f>I131</f>
        <v>0</v>
      </c>
      <c r="J122" s="131"/>
      <c r="K122" s="131"/>
      <c r="L122" s="131"/>
      <c r="M122" s="131"/>
      <c r="N122" s="131"/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  <c r="AA122" s="131"/>
      <c r="AB122" s="131"/>
      <c r="AC122" s="131"/>
      <c r="AD122" s="131"/>
      <c r="AE122" s="131"/>
      <c r="AF122" s="131"/>
      <c r="AG122" s="131"/>
      <c r="AH122" s="131"/>
      <c r="AI122" s="131"/>
      <c r="AJ122" s="131"/>
      <c r="AK122" s="131"/>
    </row>
    <row r="123" spans="1:37" s="133" customFormat="1" ht="46.8" x14ac:dyDescent="0.25">
      <c r="A123" s="937" t="s">
        <v>210</v>
      </c>
      <c r="B123" s="850">
        <v>650</v>
      </c>
      <c r="C123" s="851">
        <v>4</v>
      </c>
      <c r="D123" s="852" t="s">
        <v>203</v>
      </c>
      <c r="E123" s="938" t="s">
        <v>211</v>
      </c>
      <c r="F123" s="850"/>
      <c r="G123" s="854">
        <f t="shared" ref="G123:I124" si="11">G124</f>
        <v>1156.3</v>
      </c>
      <c r="H123" s="854">
        <f t="shared" si="11"/>
        <v>1156.3</v>
      </c>
      <c r="I123" s="855">
        <f t="shared" si="11"/>
        <v>0</v>
      </c>
      <c r="J123" s="132"/>
      <c r="K123" s="132"/>
      <c r="L123" s="132"/>
      <c r="M123" s="132"/>
      <c r="N123" s="132"/>
      <c r="O123" s="132"/>
      <c r="P123" s="132"/>
      <c r="Q123" s="132"/>
      <c r="R123" s="132"/>
      <c r="S123" s="132"/>
      <c r="T123" s="132"/>
      <c r="U123" s="132"/>
      <c r="V123" s="132"/>
      <c r="W123" s="132"/>
      <c r="X123" s="132"/>
      <c r="Y123" s="132"/>
      <c r="Z123" s="132"/>
      <c r="AA123" s="132"/>
      <c r="AB123" s="132"/>
      <c r="AC123" s="132"/>
      <c r="AD123" s="132"/>
      <c r="AE123" s="132"/>
      <c r="AF123" s="132"/>
      <c r="AG123" s="132"/>
      <c r="AH123" s="132"/>
      <c r="AI123" s="132"/>
      <c r="AJ123" s="132"/>
      <c r="AK123" s="132"/>
    </row>
    <row r="124" spans="1:37" s="133" customFormat="1" ht="31.8" thickBot="1" x14ac:dyDescent="0.3">
      <c r="A124" s="410" t="s">
        <v>219</v>
      </c>
      <c r="B124" s="817">
        <v>650</v>
      </c>
      <c r="C124" s="818">
        <v>4</v>
      </c>
      <c r="D124" s="819" t="s">
        <v>203</v>
      </c>
      <c r="E124" s="939" t="s">
        <v>211</v>
      </c>
      <c r="F124" s="817">
        <v>200</v>
      </c>
      <c r="G124" s="860">
        <f t="shared" si="11"/>
        <v>1156.3</v>
      </c>
      <c r="H124" s="860">
        <f t="shared" si="11"/>
        <v>1156.3</v>
      </c>
      <c r="I124" s="872">
        <f t="shared" si="11"/>
        <v>0</v>
      </c>
      <c r="J124" s="132"/>
      <c r="K124" s="132"/>
      <c r="L124" s="132"/>
      <c r="M124" s="132"/>
      <c r="N124" s="132"/>
      <c r="O124" s="132"/>
      <c r="P124" s="132"/>
      <c r="Q124" s="132"/>
      <c r="R124" s="132"/>
      <c r="S124" s="132"/>
      <c r="T124" s="132"/>
      <c r="U124" s="132"/>
      <c r="V124" s="132"/>
      <c r="W124" s="132"/>
      <c r="X124" s="132"/>
      <c r="Y124" s="132"/>
      <c r="Z124" s="132"/>
      <c r="AA124" s="132"/>
      <c r="AB124" s="132"/>
      <c r="AC124" s="132"/>
      <c r="AD124" s="132"/>
      <c r="AE124" s="132"/>
      <c r="AF124" s="132"/>
      <c r="AG124" s="132"/>
      <c r="AH124" s="132"/>
      <c r="AI124" s="132"/>
      <c r="AJ124" s="132"/>
      <c r="AK124" s="132"/>
    </row>
    <row r="125" spans="1:37" s="133" customFormat="1" ht="31.8" thickBot="1" x14ac:dyDescent="0.3">
      <c r="A125" s="821" t="s">
        <v>129</v>
      </c>
      <c r="B125" s="822">
        <v>650</v>
      </c>
      <c r="C125" s="823">
        <v>4</v>
      </c>
      <c r="D125" s="824" t="s">
        <v>203</v>
      </c>
      <c r="E125" s="940" t="s">
        <v>211</v>
      </c>
      <c r="F125" s="822">
        <v>240</v>
      </c>
      <c r="G125" s="864">
        <f>'приложение 3 (№7 2019г.)'!G130</f>
        <v>1156.3</v>
      </c>
      <c r="H125" s="864">
        <f>G125</f>
        <v>1156.3</v>
      </c>
      <c r="I125" s="873">
        <f>I128</f>
        <v>0</v>
      </c>
      <c r="J125" s="132"/>
      <c r="K125" s="132"/>
      <c r="L125" s="132"/>
      <c r="M125" s="132"/>
      <c r="N125" s="132"/>
      <c r="O125" s="132"/>
      <c r="P125" s="132"/>
      <c r="Q125" s="132"/>
      <c r="R125" s="132"/>
      <c r="S125" s="132"/>
      <c r="T125" s="132"/>
      <c r="U125" s="132"/>
      <c r="V125" s="132"/>
      <c r="W125" s="132"/>
      <c r="X125" s="132"/>
      <c r="Y125" s="132"/>
      <c r="Z125" s="132"/>
      <c r="AA125" s="132"/>
      <c r="AB125" s="132"/>
      <c r="AC125" s="132"/>
      <c r="AD125" s="132"/>
      <c r="AE125" s="132"/>
      <c r="AF125" s="132"/>
      <c r="AG125" s="132"/>
      <c r="AH125" s="132"/>
      <c r="AI125" s="132"/>
      <c r="AJ125" s="132"/>
      <c r="AK125" s="132"/>
    </row>
    <row r="126" spans="1:37" s="156" customFormat="1" ht="46.8" x14ac:dyDescent="0.25">
      <c r="A126" s="899" t="s">
        <v>210</v>
      </c>
      <c r="B126" s="850">
        <v>650</v>
      </c>
      <c r="C126" s="851">
        <v>4</v>
      </c>
      <c r="D126" s="852" t="s">
        <v>203</v>
      </c>
      <c r="E126" s="941" t="s">
        <v>212</v>
      </c>
      <c r="F126" s="850"/>
      <c r="G126" s="854">
        <f>G127</f>
        <v>60.9</v>
      </c>
      <c r="H126" s="854">
        <v>0</v>
      </c>
      <c r="I126" s="855">
        <v>0</v>
      </c>
      <c r="J126" s="131"/>
      <c r="K126" s="131"/>
      <c r="L126" s="131"/>
      <c r="M126" s="131"/>
      <c r="N126" s="131"/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131"/>
      <c r="AF126" s="131"/>
      <c r="AG126" s="131"/>
      <c r="AH126" s="131"/>
      <c r="AI126" s="131"/>
      <c r="AJ126" s="131"/>
      <c r="AK126" s="131"/>
    </row>
    <row r="127" spans="1:37" s="156" customFormat="1" ht="31.8" thickBot="1" x14ac:dyDescent="0.3">
      <c r="A127" s="410" t="s">
        <v>219</v>
      </c>
      <c r="B127" s="817">
        <v>650</v>
      </c>
      <c r="C127" s="818">
        <v>4</v>
      </c>
      <c r="D127" s="819" t="s">
        <v>203</v>
      </c>
      <c r="E127" s="939" t="s">
        <v>212</v>
      </c>
      <c r="F127" s="817">
        <v>200</v>
      </c>
      <c r="G127" s="860">
        <f>G128</f>
        <v>60.9</v>
      </c>
      <c r="H127" s="860">
        <v>0</v>
      </c>
      <c r="I127" s="872">
        <v>0</v>
      </c>
      <c r="J127" s="131"/>
      <c r="K127" s="131"/>
      <c r="L127" s="131"/>
      <c r="M127" s="131"/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31"/>
      <c r="AC127" s="131"/>
      <c r="AD127" s="131"/>
      <c r="AE127" s="131"/>
      <c r="AF127" s="131"/>
      <c r="AG127" s="131"/>
      <c r="AH127" s="131"/>
      <c r="AI127" s="131"/>
      <c r="AJ127" s="131"/>
      <c r="AK127" s="131"/>
    </row>
    <row r="128" spans="1:37" s="156" customFormat="1" ht="35.25" customHeight="1" thickBot="1" x14ac:dyDescent="0.3">
      <c r="A128" s="821" t="s">
        <v>129</v>
      </c>
      <c r="B128" s="822">
        <v>650</v>
      </c>
      <c r="C128" s="823">
        <v>4</v>
      </c>
      <c r="D128" s="824" t="s">
        <v>203</v>
      </c>
      <c r="E128" s="940" t="s">
        <v>212</v>
      </c>
      <c r="F128" s="822">
        <v>240</v>
      </c>
      <c r="G128" s="864">
        <f>'приложение 3 (№7 2019г.)'!G133</f>
        <v>60.9</v>
      </c>
      <c r="H128" s="865">
        <v>0</v>
      </c>
      <c r="I128" s="866">
        <v>0</v>
      </c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31"/>
      <c r="AH128" s="131"/>
      <c r="AI128" s="131"/>
      <c r="AJ128" s="131"/>
      <c r="AK128" s="131"/>
    </row>
    <row r="129" spans="1:37" s="156" customFormat="1" ht="24" customHeight="1" x14ac:dyDescent="0.25">
      <c r="A129" s="410" t="s">
        <v>213</v>
      </c>
      <c r="B129" s="380">
        <v>650</v>
      </c>
      <c r="C129" s="381">
        <v>4</v>
      </c>
      <c r="D129" s="382" t="s">
        <v>203</v>
      </c>
      <c r="E129" s="380" t="s">
        <v>214</v>
      </c>
      <c r="F129" s="380"/>
      <c r="G129" s="384">
        <f t="shared" ref="G129:H131" si="12">G130</f>
        <v>5231.6000000000004</v>
      </c>
      <c r="H129" s="384">
        <f t="shared" si="12"/>
        <v>0</v>
      </c>
      <c r="I129" s="857">
        <v>0</v>
      </c>
      <c r="J129" s="131"/>
      <c r="K129" s="131"/>
      <c r="L129" s="131"/>
      <c r="M129" s="131"/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  <c r="AA129" s="131"/>
      <c r="AB129" s="131"/>
      <c r="AC129" s="131"/>
      <c r="AD129" s="131"/>
      <c r="AE129" s="131"/>
      <c r="AF129" s="131"/>
      <c r="AG129" s="131"/>
      <c r="AH129" s="131"/>
      <c r="AI129" s="131"/>
      <c r="AJ129" s="131"/>
      <c r="AK129" s="131"/>
    </row>
    <row r="130" spans="1:37" s="156" customFormat="1" ht="35.25" customHeight="1" x14ac:dyDescent="0.25">
      <c r="A130" s="410" t="s">
        <v>215</v>
      </c>
      <c r="B130" s="380">
        <v>650</v>
      </c>
      <c r="C130" s="381">
        <v>4</v>
      </c>
      <c r="D130" s="382" t="s">
        <v>203</v>
      </c>
      <c r="E130" s="380" t="s">
        <v>216</v>
      </c>
      <c r="F130" s="380"/>
      <c r="G130" s="384">
        <f t="shared" si="12"/>
        <v>5231.6000000000004</v>
      </c>
      <c r="H130" s="384">
        <f t="shared" si="12"/>
        <v>0</v>
      </c>
      <c r="I130" s="857">
        <v>0</v>
      </c>
      <c r="J130" s="131"/>
      <c r="K130" s="131"/>
      <c r="L130" s="131"/>
      <c r="M130" s="131"/>
      <c r="N130" s="131"/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131"/>
      <c r="AF130" s="131"/>
      <c r="AG130" s="131"/>
      <c r="AH130" s="131"/>
      <c r="AI130" s="131"/>
      <c r="AJ130" s="131"/>
      <c r="AK130" s="131"/>
    </row>
    <row r="131" spans="1:37" s="156" customFormat="1" ht="36" customHeight="1" thickBot="1" x14ac:dyDescent="0.3">
      <c r="A131" s="410" t="s">
        <v>219</v>
      </c>
      <c r="B131" s="817">
        <v>650</v>
      </c>
      <c r="C131" s="818">
        <v>4</v>
      </c>
      <c r="D131" s="819" t="s">
        <v>203</v>
      </c>
      <c r="E131" s="817" t="s">
        <v>216</v>
      </c>
      <c r="F131" s="817">
        <v>200</v>
      </c>
      <c r="G131" s="860">
        <f t="shared" si="12"/>
        <v>5231.6000000000004</v>
      </c>
      <c r="H131" s="860">
        <f t="shared" si="12"/>
        <v>0</v>
      </c>
      <c r="I131" s="872">
        <f>I132</f>
        <v>0</v>
      </c>
      <c r="J131" s="131"/>
      <c r="K131" s="131"/>
      <c r="L131" s="131"/>
      <c r="M131" s="131"/>
      <c r="N131" s="131"/>
      <c r="O131" s="131"/>
      <c r="P131" s="131"/>
      <c r="Q131" s="131"/>
      <c r="R131" s="131"/>
      <c r="S131" s="131"/>
      <c r="T131" s="131"/>
      <c r="U131" s="131"/>
      <c r="V131" s="131"/>
      <c r="W131" s="131"/>
      <c r="X131" s="131"/>
      <c r="Y131" s="131"/>
      <c r="Z131" s="131"/>
      <c r="AA131" s="131"/>
      <c r="AB131" s="131"/>
      <c r="AC131" s="131"/>
      <c r="AD131" s="131"/>
      <c r="AE131" s="131"/>
      <c r="AF131" s="131"/>
      <c r="AG131" s="131"/>
      <c r="AH131" s="131"/>
      <c r="AI131" s="131"/>
      <c r="AJ131" s="131"/>
      <c r="AK131" s="131"/>
    </row>
    <row r="132" spans="1:37" s="156" customFormat="1" ht="31.8" thickBot="1" x14ac:dyDescent="0.3">
      <c r="A132" s="821" t="s">
        <v>129</v>
      </c>
      <c r="B132" s="822">
        <v>650</v>
      </c>
      <c r="C132" s="823">
        <v>4</v>
      </c>
      <c r="D132" s="824" t="s">
        <v>203</v>
      </c>
      <c r="E132" s="822" t="s">
        <v>216</v>
      </c>
      <c r="F132" s="822">
        <v>240</v>
      </c>
      <c r="G132" s="864">
        <f>'приложение 3 (№7 2019г.)'!G137</f>
        <v>5231.6000000000004</v>
      </c>
      <c r="H132" s="864">
        <v>0</v>
      </c>
      <c r="I132" s="873">
        <v>0</v>
      </c>
      <c r="J132" s="131"/>
      <c r="K132" s="131"/>
      <c r="L132" s="131"/>
      <c r="M132" s="131"/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131"/>
      <c r="AF132" s="131"/>
      <c r="AG132" s="131"/>
      <c r="AH132" s="131"/>
      <c r="AI132" s="131"/>
      <c r="AJ132" s="131"/>
      <c r="AK132" s="131"/>
    </row>
    <row r="133" spans="1:37" s="55" customFormat="1" ht="18" hidden="1" customHeight="1" thickBot="1" x14ac:dyDescent="0.35">
      <c r="A133" s="942" t="s">
        <v>112</v>
      </c>
      <c r="B133" s="850">
        <v>650</v>
      </c>
      <c r="C133" s="851">
        <v>4</v>
      </c>
      <c r="D133" s="852">
        <v>9</v>
      </c>
      <c r="E133" s="850" t="s">
        <v>113</v>
      </c>
      <c r="F133" s="850"/>
      <c r="G133" s="854">
        <f t="shared" ref="G133:I136" si="13">G134</f>
        <v>0</v>
      </c>
      <c r="H133" s="854">
        <f t="shared" si="13"/>
        <v>0</v>
      </c>
      <c r="I133" s="855">
        <f t="shared" si="13"/>
        <v>0</v>
      </c>
    </row>
    <row r="134" spans="1:37" s="76" customFormat="1" ht="18" hidden="1" customHeight="1" thickBot="1" x14ac:dyDescent="0.3">
      <c r="A134" s="856" t="s">
        <v>213</v>
      </c>
      <c r="B134" s="401">
        <v>650</v>
      </c>
      <c r="C134" s="381">
        <v>4</v>
      </c>
      <c r="D134" s="443" t="s">
        <v>203</v>
      </c>
      <c r="E134" s="380" t="s">
        <v>214</v>
      </c>
      <c r="F134" s="380"/>
      <c r="G134" s="384">
        <f t="shared" si="13"/>
        <v>0</v>
      </c>
      <c r="H134" s="384">
        <f t="shared" si="13"/>
        <v>0</v>
      </c>
      <c r="I134" s="857">
        <f t="shared" si="13"/>
        <v>0</v>
      </c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</row>
    <row r="135" spans="1:37" s="76" customFormat="1" ht="34.5" hidden="1" customHeight="1" thickBot="1" x14ac:dyDescent="0.3">
      <c r="A135" s="856" t="s">
        <v>215</v>
      </c>
      <c r="B135" s="380">
        <v>650</v>
      </c>
      <c r="C135" s="381">
        <v>4</v>
      </c>
      <c r="D135" s="382" t="s">
        <v>203</v>
      </c>
      <c r="E135" s="380" t="s">
        <v>216</v>
      </c>
      <c r="F135" s="380"/>
      <c r="G135" s="384">
        <f t="shared" si="13"/>
        <v>0</v>
      </c>
      <c r="H135" s="384">
        <f t="shared" si="13"/>
        <v>0</v>
      </c>
      <c r="I135" s="857">
        <f t="shared" si="13"/>
        <v>0</v>
      </c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  <c r="AI135" s="75"/>
      <c r="AJ135" s="75"/>
      <c r="AK135" s="75"/>
    </row>
    <row r="136" spans="1:37" s="76" customFormat="1" ht="31.8" hidden="1" thickBot="1" x14ac:dyDescent="0.3">
      <c r="A136" s="871" t="s">
        <v>128</v>
      </c>
      <c r="B136" s="817">
        <v>650</v>
      </c>
      <c r="C136" s="818">
        <v>4</v>
      </c>
      <c r="D136" s="819" t="s">
        <v>203</v>
      </c>
      <c r="E136" s="817" t="s">
        <v>216</v>
      </c>
      <c r="F136" s="817">
        <v>200</v>
      </c>
      <c r="G136" s="860">
        <f t="shared" si="13"/>
        <v>0</v>
      </c>
      <c r="H136" s="860">
        <f t="shared" si="13"/>
        <v>0</v>
      </c>
      <c r="I136" s="872">
        <f t="shared" si="13"/>
        <v>0</v>
      </c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  <c r="AK136" s="75"/>
    </row>
    <row r="137" spans="1:37" s="76" customFormat="1" ht="31.8" hidden="1" thickBot="1" x14ac:dyDescent="0.3">
      <c r="A137" s="821" t="s">
        <v>129</v>
      </c>
      <c r="B137" s="822">
        <v>650</v>
      </c>
      <c r="C137" s="823">
        <v>4</v>
      </c>
      <c r="D137" s="824" t="s">
        <v>203</v>
      </c>
      <c r="E137" s="822" t="s">
        <v>216</v>
      </c>
      <c r="F137" s="822">
        <v>240</v>
      </c>
      <c r="G137" s="864">
        <v>0</v>
      </c>
      <c r="H137" s="864">
        <v>0</v>
      </c>
      <c r="I137" s="873">
        <v>0</v>
      </c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</row>
    <row r="138" spans="1:37" s="133" customFormat="1" ht="19.5" customHeight="1" thickBot="1" x14ac:dyDescent="0.3">
      <c r="A138" s="842" t="s">
        <v>217</v>
      </c>
      <c r="B138" s="843">
        <v>650</v>
      </c>
      <c r="C138" s="844">
        <v>4</v>
      </c>
      <c r="D138" s="845">
        <v>10</v>
      </c>
      <c r="E138" s="843"/>
      <c r="F138" s="843"/>
      <c r="G138" s="847">
        <f>G139</f>
        <v>812.4</v>
      </c>
      <c r="H138" s="847">
        <f>H139</f>
        <v>0</v>
      </c>
      <c r="I138" s="848">
        <f>I139</f>
        <v>0</v>
      </c>
      <c r="J138" s="132"/>
      <c r="K138" s="132"/>
      <c r="L138" s="132"/>
      <c r="M138" s="132"/>
      <c r="N138" s="132"/>
      <c r="O138" s="132"/>
      <c r="P138" s="132"/>
      <c r="Q138" s="132"/>
      <c r="R138" s="132"/>
      <c r="S138" s="132"/>
      <c r="T138" s="132"/>
      <c r="U138" s="132"/>
      <c r="V138" s="132"/>
      <c r="W138" s="132"/>
      <c r="X138" s="132"/>
      <c r="Y138" s="132"/>
      <c r="Z138" s="132"/>
      <c r="AA138" s="132"/>
      <c r="AB138" s="132"/>
      <c r="AC138" s="132"/>
      <c r="AD138" s="132"/>
      <c r="AE138" s="132"/>
      <c r="AF138" s="132"/>
      <c r="AG138" s="132"/>
      <c r="AH138" s="132"/>
      <c r="AI138" s="132"/>
      <c r="AJ138" s="132"/>
      <c r="AK138" s="132"/>
    </row>
    <row r="139" spans="1:37" s="132" customFormat="1" ht="18" customHeight="1" x14ac:dyDescent="0.3">
      <c r="A139" s="942" t="s">
        <v>112</v>
      </c>
      <c r="B139" s="850">
        <v>650</v>
      </c>
      <c r="C139" s="851">
        <v>4</v>
      </c>
      <c r="D139" s="852">
        <v>10</v>
      </c>
      <c r="E139" s="850" t="s">
        <v>113</v>
      </c>
      <c r="F139" s="850"/>
      <c r="G139" s="854">
        <f>G140</f>
        <v>812.4</v>
      </c>
      <c r="H139" s="854">
        <f t="shared" ref="H139:I142" si="14">H140</f>
        <v>0</v>
      </c>
      <c r="I139" s="855">
        <f t="shared" si="14"/>
        <v>0</v>
      </c>
    </row>
    <row r="140" spans="1:37" s="132" customFormat="1" ht="31.5" customHeight="1" x14ac:dyDescent="0.3">
      <c r="A140" s="943" t="s">
        <v>114</v>
      </c>
      <c r="B140" s="380">
        <v>650</v>
      </c>
      <c r="C140" s="381">
        <v>4</v>
      </c>
      <c r="D140" s="382">
        <v>10</v>
      </c>
      <c r="E140" s="449" t="s">
        <v>115</v>
      </c>
      <c r="F140" s="380"/>
      <c r="G140" s="384">
        <f>G142</f>
        <v>812.4</v>
      </c>
      <c r="H140" s="384">
        <f t="shared" si="14"/>
        <v>0</v>
      </c>
      <c r="I140" s="857">
        <f t="shared" si="14"/>
        <v>0</v>
      </c>
    </row>
    <row r="141" spans="1:37" s="132" customFormat="1" ht="30.75" customHeight="1" x14ac:dyDescent="0.3">
      <c r="A141" s="943" t="s">
        <v>148</v>
      </c>
      <c r="B141" s="380">
        <v>650</v>
      </c>
      <c r="C141" s="381">
        <v>4</v>
      </c>
      <c r="D141" s="382">
        <v>10</v>
      </c>
      <c r="E141" s="380" t="s">
        <v>149</v>
      </c>
      <c r="F141" s="380"/>
      <c r="G141" s="384">
        <f>G142</f>
        <v>812.4</v>
      </c>
      <c r="H141" s="384">
        <f t="shared" si="14"/>
        <v>0</v>
      </c>
      <c r="I141" s="857">
        <f t="shared" si="14"/>
        <v>0</v>
      </c>
    </row>
    <row r="142" spans="1:37" s="132" customFormat="1" ht="33" customHeight="1" thickBot="1" x14ac:dyDescent="0.3">
      <c r="A142" s="410" t="s">
        <v>219</v>
      </c>
      <c r="B142" s="817">
        <v>650</v>
      </c>
      <c r="C142" s="818">
        <v>4</v>
      </c>
      <c r="D142" s="819">
        <v>10</v>
      </c>
      <c r="E142" s="817" t="s">
        <v>149</v>
      </c>
      <c r="F142" s="817">
        <v>200</v>
      </c>
      <c r="G142" s="860">
        <f>G143</f>
        <v>812.4</v>
      </c>
      <c r="H142" s="860">
        <f t="shared" si="14"/>
        <v>0</v>
      </c>
      <c r="I142" s="872">
        <f t="shared" si="14"/>
        <v>0</v>
      </c>
    </row>
    <row r="143" spans="1:37" s="134" customFormat="1" ht="33.75" customHeight="1" thickBot="1" x14ac:dyDescent="0.35">
      <c r="A143" s="389" t="s">
        <v>129</v>
      </c>
      <c r="B143" s="822">
        <v>650</v>
      </c>
      <c r="C143" s="823">
        <v>4</v>
      </c>
      <c r="D143" s="824">
        <v>10</v>
      </c>
      <c r="E143" s="822" t="s">
        <v>149</v>
      </c>
      <c r="F143" s="822">
        <v>240</v>
      </c>
      <c r="G143" s="864">
        <f>'приложение 3 (№7 2019г.)'!G148</f>
        <v>812.4</v>
      </c>
      <c r="H143" s="864">
        <v>0</v>
      </c>
      <c r="I143" s="873">
        <v>0</v>
      </c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32"/>
      <c r="AD143" s="132"/>
      <c r="AE143" s="132"/>
      <c r="AF143" s="132"/>
      <c r="AG143" s="132"/>
      <c r="AH143" s="132"/>
      <c r="AI143" s="132"/>
      <c r="AJ143" s="132"/>
      <c r="AK143" s="132"/>
    </row>
    <row r="144" spans="1:37" s="133" customFormat="1" ht="16.2" thickBot="1" x14ac:dyDescent="0.3">
      <c r="A144" s="842" t="s">
        <v>220</v>
      </c>
      <c r="B144" s="843">
        <v>650</v>
      </c>
      <c r="C144" s="844">
        <v>4</v>
      </c>
      <c r="D144" s="845">
        <v>12</v>
      </c>
      <c r="E144" s="843"/>
      <c r="F144" s="843"/>
      <c r="G144" s="847">
        <f t="shared" ref="G144:H148" si="15">G145</f>
        <v>383</v>
      </c>
      <c r="H144" s="847">
        <f t="shared" si="15"/>
        <v>383</v>
      </c>
      <c r="I144" s="848">
        <f>I145+I150</f>
        <v>0</v>
      </c>
      <c r="J144" s="132"/>
      <c r="K144" s="132"/>
      <c r="L144" s="132"/>
      <c r="M144" s="132"/>
      <c r="N144" s="132"/>
      <c r="O144" s="132"/>
      <c r="P144" s="132"/>
      <c r="Q144" s="132"/>
      <c r="R144" s="132"/>
      <c r="S144" s="132"/>
      <c r="T144" s="132"/>
      <c r="U144" s="132"/>
      <c r="V144" s="132"/>
      <c r="W144" s="132"/>
      <c r="X144" s="132"/>
      <c r="Y144" s="132"/>
      <c r="Z144" s="132"/>
      <c r="AA144" s="132"/>
      <c r="AB144" s="132"/>
      <c r="AC144" s="132"/>
      <c r="AD144" s="132"/>
      <c r="AE144" s="132"/>
      <c r="AF144" s="132"/>
      <c r="AG144" s="132"/>
      <c r="AH144" s="132"/>
      <c r="AI144" s="132"/>
      <c r="AJ144" s="132"/>
      <c r="AK144" s="132"/>
    </row>
    <row r="145" spans="1:37" s="133" customFormat="1" ht="46.8" x14ac:dyDescent="0.25">
      <c r="A145" s="849" t="s">
        <v>221</v>
      </c>
      <c r="B145" s="850">
        <v>650</v>
      </c>
      <c r="C145" s="851">
        <v>4</v>
      </c>
      <c r="D145" s="852">
        <v>12</v>
      </c>
      <c r="E145" s="850" t="s">
        <v>222</v>
      </c>
      <c r="F145" s="850"/>
      <c r="G145" s="854">
        <f t="shared" si="15"/>
        <v>383</v>
      </c>
      <c r="H145" s="854">
        <f t="shared" si="15"/>
        <v>383</v>
      </c>
      <c r="I145" s="855">
        <v>0</v>
      </c>
      <c r="J145" s="132"/>
      <c r="K145" s="132"/>
      <c r="L145" s="132"/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  <c r="X145" s="132"/>
      <c r="Y145" s="132"/>
      <c r="Z145" s="132"/>
      <c r="AA145" s="132"/>
      <c r="AB145" s="132"/>
      <c r="AC145" s="132"/>
      <c r="AD145" s="132"/>
      <c r="AE145" s="132"/>
      <c r="AF145" s="132"/>
      <c r="AG145" s="132"/>
      <c r="AH145" s="132"/>
      <c r="AI145" s="132"/>
      <c r="AJ145" s="132"/>
      <c r="AK145" s="132"/>
    </row>
    <row r="146" spans="1:37" s="156" customFormat="1" ht="31.2" x14ac:dyDescent="0.25">
      <c r="A146" s="856" t="s">
        <v>223</v>
      </c>
      <c r="B146" s="380">
        <v>650</v>
      </c>
      <c r="C146" s="381">
        <v>4</v>
      </c>
      <c r="D146" s="382">
        <v>12</v>
      </c>
      <c r="E146" s="380" t="s">
        <v>224</v>
      </c>
      <c r="F146" s="380"/>
      <c r="G146" s="384">
        <f t="shared" si="15"/>
        <v>383</v>
      </c>
      <c r="H146" s="384">
        <f t="shared" si="15"/>
        <v>383</v>
      </c>
      <c r="I146" s="857">
        <f>I147</f>
        <v>0</v>
      </c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</row>
    <row r="147" spans="1:37" s="156" customFormat="1" x14ac:dyDescent="0.25">
      <c r="A147" s="856" t="s">
        <v>225</v>
      </c>
      <c r="B147" s="380">
        <v>650</v>
      </c>
      <c r="C147" s="381">
        <v>4</v>
      </c>
      <c r="D147" s="382">
        <v>12</v>
      </c>
      <c r="E147" s="380" t="s">
        <v>226</v>
      </c>
      <c r="F147" s="380"/>
      <c r="G147" s="384">
        <f t="shared" si="15"/>
        <v>383</v>
      </c>
      <c r="H147" s="384">
        <f t="shared" si="15"/>
        <v>383</v>
      </c>
      <c r="I147" s="857">
        <f>I148</f>
        <v>0</v>
      </c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</row>
    <row r="148" spans="1:37" s="280" customFormat="1" ht="31.8" thickBot="1" x14ac:dyDescent="0.3">
      <c r="A148" s="410" t="s">
        <v>219</v>
      </c>
      <c r="B148" s="817">
        <v>650</v>
      </c>
      <c r="C148" s="818">
        <v>4</v>
      </c>
      <c r="D148" s="819">
        <v>12</v>
      </c>
      <c r="E148" s="817" t="s">
        <v>226</v>
      </c>
      <c r="F148" s="817">
        <v>200</v>
      </c>
      <c r="G148" s="860">
        <f t="shared" si="15"/>
        <v>383</v>
      </c>
      <c r="H148" s="944">
        <f t="shared" si="15"/>
        <v>383</v>
      </c>
      <c r="I148" s="906">
        <v>0</v>
      </c>
      <c r="J148" s="131"/>
      <c r="K148" s="131"/>
      <c r="L148" s="131"/>
      <c r="M148" s="131"/>
      <c r="N148" s="131"/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131"/>
      <c r="AF148" s="131"/>
      <c r="AG148" s="131"/>
      <c r="AH148" s="131"/>
      <c r="AI148" s="131"/>
      <c r="AJ148" s="131"/>
      <c r="AK148" s="131"/>
    </row>
    <row r="149" spans="1:37" s="133" customFormat="1" ht="33" customHeight="1" thickBot="1" x14ac:dyDescent="0.3">
      <c r="A149" s="821" t="s">
        <v>129</v>
      </c>
      <c r="B149" s="945">
        <v>650</v>
      </c>
      <c r="C149" s="823">
        <v>4</v>
      </c>
      <c r="D149" s="824">
        <v>12</v>
      </c>
      <c r="E149" s="822" t="s">
        <v>226</v>
      </c>
      <c r="F149" s="822">
        <v>240</v>
      </c>
      <c r="G149" s="864">
        <f>'приложение 3 (№7 2019г.)'!G154</f>
        <v>383</v>
      </c>
      <c r="H149" s="946">
        <v>383</v>
      </c>
      <c r="I149" s="947">
        <v>0</v>
      </c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  <c r="Z149" s="132"/>
      <c r="AA149" s="132"/>
      <c r="AB149" s="132"/>
      <c r="AC149" s="132"/>
      <c r="AD149" s="132"/>
      <c r="AE149" s="132"/>
      <c r="AF149" s="132"/>
      <c r="AG149" s="132"/>
      <c r="AH149" s="132"/>
      <c r="AI149" s="132"/>
      <c r="AJ149" s="132"/>
      <c r="AK149" s="132"/>
    </row>
    <row r="150" spans="1:37" s="132" customFormat="1" ht="30" customHeight="1" thickBot="1" x14ac:dyDescent="0.3">
      <c r="A150" s="897" t="s">
        <v>227</v>
      </c>
      <c r="B150" s="898">
        <v>650</v>
      </c>
      <c r="C150" s="898">
        <v>5</v>
      </c>
      <c r="D150" s="886"/>
      <c r="E150" s="888"/>
      <c r="F150" s="888"/>
      <c r="G150" s="840">
        <f>G151+G163+G188</f>
        <v>34769.817000000003</v>
      </c>
      <c r="H150" s="948">
        <f>H151+H163+H188</f>
        <v>16236.7</v>
      </c>
      <c r="I150" s="949">
        <f>I151+I163+I188</f>
        <v>0</v>
      </c>
    </row>
    <row r="151" spans="1:37" s="132" customFormat="1" ht="22.5" customHeight="1" thickBot="1" x14ac:dyDescent="0.3">
      <c r="A151" s="842" t="s">
        <v>228</v>
      </c>
      <c r="B151" s="844">
        <v>650</v>
      </c>
      <c r="C151" s="844">
        <v>5</v>
      </c>
      <c r="D151" s="845">
        <v>1</v>
      </c>
      <c r="E151" s="843"/>
      <c r="F151" s="843"/>
      <c r="G151" s="847">
        <f>G152</f>
        <v>426.4</v>
      </c>
      <c r="H151" s="950">
        <f>H152</f>
        <v>0</v>
      </c>
      <c r="I151" s="951">
        <f>I152</f>
        <v>0</v>
      </c>
    </row>
    <row r="152" spans="1:37" s="132" customFormat="1" ht="26.25" customHeight="1" x14ac:dyDescent="0.25">
      <c r="A152" s="849" t="s">
        <v>229</v>
      </c>
      <c r="B152" s="850">
        <v>650</v>
      </c>
      <c r="C152" s="851">
        <v>5</v>
      </c>
      <c r="D152" s="852">
        <v>1</v>
      </c>
      <c r="E152" s="850" t="s">
        <v>230</v>
      </c>
      <c r="F152" s="850"/>
      <c r="G152" s="854">
        <f>G153+G156</f>
        <v>426.4</v>
      </c>
      <c r="H152" s="868">
        <f>H153</f>
        <v>0</v>
      </c>
      <c r="I152" s="869">
        <v>0</v>
      </c>
    </row>
    <row r="153" spans="1:37" s="132" customFormat="1" ht="24" customHeight="1" x14ac:dyDescent="0.25">
      <c r="A153" s="856" t="s">
        <v>126</v>
      </c>
      <c r="B153" s="380">
        <v>650</v>
      </c>
      <c r="C153" s="381">
        <v>5</v>
      </c>
      <c r="D153" s="382">
        <v>1</v>
      </c>
      <c r="E153" s="380" t="s">
        <v>231</v>
      </c>
      <c r="F153" s="380"/>
      <c r="G153" s="384">
        <f>G154+G161</f>
        <v>426.4</v>
      </c>
      <c r="H153" s="952">
        <f t="shared" ref="G153:I154" si="16">H154</f>
        <v>0</v>
      </c>
      <c r="I153" s="953">
        <f t="shared" si="16"/>
        <v>0</v>
      </c>
    </row>
    <row r="154" spans="1:37" s="133" customFormat="1" ht="31.8" thickBot="1" x14ac:dyDescent="0.3">
      <c r="A154" s="410" t="s">
        <v>219</v>
      </c>
      <c r="B154" s="817">
        <v>650</v>
      </c>
      <c r="C154" s="818">
        <v>5</v>
      </c>
      <c r="D154" s="819">
        <v>1</v>
      </c>
      <c r="E154" s="817" t="s">
        <v>231</v>
      </c>
      <c r="F154" s="817">
        <v>200</v>
      </c>
      <c r="G154" s="860">
        <f t="shared" si="16"/>
        <v>426.4</v>
      </c>
      <c r="H154" s="860">
        <f t="shared" si="16"/>
        <v>0</v>
      </c>
      <c r="I154" s="872">
        <f t="shared" si="16"/>
        <v>0</v>
      </c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  <c r="Z154" s="132"/>
      <c r="AA154" s="132"/>
      <c r="AB154" s="132"/>
      <c r="AC154" s="132"/>
      <c r="AD154" s="132"/>
      <c r="AE154" s="132"/>
      <c r="AF154" s="132"/>
      <c r="AG154" s="132"/>
      <c r="AH154" s="132"/>
      <c r="AI154" s="132"/>
      <c r="AJ154" s="132"/>
      <c r="AK154" s="132"/>
    </row>
    <row r="155" spans="1:37" s="133" customFormat="1" ht="31.2" customHeight="1" thickBot="1" x14ac:dyDescent="0.3">
      <c r="A155" s="821" t="s">
        <v>129</v>
      </c>
      <c r="B155" s="822">
        <v>650</v>
      </c>
      <c r="C155" s="823">
        <v>5</v>
      </c>
      <c r="D155" s="824">
        <v>1</v>
      </c>
      <c r="E155" s="822" t="s">
        <v>231</v>
      </c>
      <c r="F155" s="822">
        <v>240</v>
      </c>
      <c r="G155" s="864">
        <f>'приложение 3 (№7 2019г.)'!G160</f>
        <v>426.4</v>
      </c>
      <c r="H155" s="864">
        <v>0</v>
      </c>
      <c r="I155" s="873">
        <v>0</v>
      </c>
      <c r="J155" s="132"/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32"/>
      <c r="X155" s="132"/>
      <c r="Y155" s="132"/>
      <c r="Z155" s="132"/>
      <c r="AA155" s="132"/>
      <c r="AB155" s="132"/>
      <c r="AC155" s="132"/>
      <c r="AD155" s="132"/>
      <c r="AE155" s="132"/>
      <c r="AF155" s="132"/>
      <c r="AG155" s="132"/>
      <c r="AH155" s="132"/>
      <c r="AI155" s="132"/>
      <c r="AJ155" s="132"/>
      <c r="AK155" s="132"/>
    </row>
    <row r="156" spans="1:37" s="55" customFormat="1" ht="23.25" hidden="1" customHeight="1" x14ac:dyDescent="0.25">
      <c r="A156" s="849" t="s">
        <v>349</v>
      </c>
      <c r="B156" s="850">
        <v>650</v>
      </c>
      <c r="C156" s="851">
        <v>5</v>
      </c>
      <c r="D156" s="852">
        <v>1</v>
      </c>
      <c r="E156" s="850" t="s">
        <v>231</v>
      </c>
      <c r="F156" s="850"/>
      <c r="G156" s="854">
        <f>G157+G159</f>
        <v>0</v>
      </c>
      <c r="H156" s="868">
        <f>H157+H159</f>
        <v>0</v>
      </c>
      <c r="I156" s="869">
        <f>I157+I159</f>
        <v>0</v>
      </c>
    </row>
    <row r="157" spans="1:37" s="56" customFormat="1" ht="31.8" hidden="1" thickBot="1" x14ac:dyDescent="0.3">
      <c r="A157" s="871" t="s">
        <v>128</v>
      </c>
      <c r="B157" s="817">
        <v>650</v>
      </c>
      <c r="C157" s="818">
        <v>5</v>
      </c>
      <c r="D157" s="819">
        <v>1</v>
      </c>
      <c r="E157" s="817" t="s">
        <v>231</v>
      </c>
      <c r="F157" s="817">
        <v>200</v>
      </c>
      <c r="G157" s="860">
        <f t="shared" ref="G157:I159" si="17">G158</f>
        <v>0</v>
      </c>
      <c r="H157" s="860">
        <f t="shared" si="17"/>
        <v>0</v>
      </c>
      <c r="I157" s="872">
        <f t="shared" si="17"/>
        <v>0</v>
      </c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5"/>
    </row>
    <row r="158" spans="1:37" s="56" customFormat="1" ht="29.4" hidden="1" customHeight="1" thickBot="1" x14ac:dyDescent="0.3">
      <c r="A158" s="821" t="s">
        <v>129</v>
      </c>
      <c r="B158" s="822">
        <v>650</v>
      </c>
      <c r="C158" s="823">
        <v>5</v>
      </c>
      <c r="D158" s="824">
        <v>1</v>
      </c>
      <c r="E158" s="822" t="s">
        <v>231</v>
      </c>
      <c r="F158" s="822">
        <v>240</v>
      </c>
      <c r="G158" s="864">
        <v>0</v>
      </c>
      <c r="H158" s="864">
        <v>0</v>
      </c>
      <c r="I158" s="873">
        <v>0</v>
      </c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</row>
    <row r="159" spans="1:37" s="56" customFormat="1" ht="29.4" hidden="1" customHeight="1" thickBot="1" x14ac:dyDescent="0.3">
      <c r="A159" s="895" t="s">
        <v>232</v>
      </c>
      <c r="B159" s="877">
        <v>650</v>
      </c>
      <c r="C159" s="878">
        <v>5</v>
      </c>
      <c r="D159" s="879">
        <v>1</v>
      </c>
      <c r="E159" s="877" t="s">
        <v>231</v>
      </c>
      <c r="F159" s="877">
        <v>600</v>
      </c>
      <c r="G159" s="881">
        <f t="shared" si="17"/>
        <v>0</v>
      </c>
      <c r="H159" s="881">
        <f t="shared" si="17"/>
        <v>0</v>
      </c>
      <c r="I159" s="882">
        <f t="shared" si="17"/>
        <v>0</v>
      </c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  <c r="U159" s="55"/>
      <c r="V159" s="55"/>
      <c r="W159" s="55"/>
      <c r="X159" s="55"/>
      <c r="Y159" s="55"/>
      <c r="Z159" s="55"/>
      <c r="AA159" s="55"/>
      <c r="AB159" s="55"/>
      <c r="AC159" s="55"/>
      <c r="AD159" s="55"/>
      <c r="AE159" s="55"/>
      <c r="AF159" s="55"/>
      <c r="AG159" s="55"/>
      <c r="AH159" s="55"/>
      <c r="AI159" s="55"/>
      <c r="AJ159" s="55"/>
      <c r="AK159" s="55"/>
    </row>
    <row r="160" spans="1:37" s="56" customFormat="1" ht="29.4" hidden="1" customHeight="1" thickBot="1" x14ac:dyDescent="0.3">
      <c r="A160" s="821" t="s">
        <v>233</v>
      </c>
      <c r="B160" s="822">
        <v>650</v>
      </c>
      <c r="C160" s="823">
        <v>5</v>
      </c>
      <c r="D160" s="824">
        <v>1</v>
      </c>
      <c r="E160" s="822" t="s">
        <v>231</v>
      </c>
      <c r="F160" s="822">
        <v>630</v>
      </c>
      <c r="G160" s="864">
        <v>0</v>
      </c>
      <c r="H160" s="864">
        <v>0</v>
      </c>
      <c r="I160" s="873">
        <v>0</v>
      </c>
      <c r="J160" s="55"/>
      <c r="K160" s="55"/>
      <c r="L160" s="55"/>
      <c r="M160" s="55"/>
      <c r="N160" s="55"/>
      <c r="O160" s="55"/>
      <c r="P160" s="55"/>
      <c r="Q160" s="55"/>
      <c r="R160" s="55"/>
      <c r="S160" s="55"/>
      <c r="T160" s="55"/>
      <c r="U160" s="55"/>
      <c r="V160" s="55"/>
      <c r="W160" s="55"/>
      <c r="X160" s="55"/>
      <c r="Y160" s="55"/>
      <c r="Z160" s="55"/>
      <c r="AA160" s="55"/>
      <c r="AB160" s="55"/>
      <c r="AC160" s="55"/>
      <c r="AD160" s="55"/>
      <c r="AE160" s="55"/>
      <c r="AF160" s="55"/>
      <c r="AG160" s="55"/>
      <c r="AH160" s="55"/>
      <c r="AI160" s="55"/>
      <c r="AJ160" s="55"/>
      <c r="AK160" s="55"/>
    </row>
    <row r="161" spans="1:37" s="133" customFormat="1" ht="31.8" hidden="1" thickBot="1" x14ac:dyDescent="0.3">
      <c r="A161" s="410" t="s">
        <v>232</v>
      </c>
      <c r="B161" s="380">
        <v>650</v>
      </c>
      <c r="C161" s="381">
        <v>5</v>
      </c>
      <c r="D161" s="382">
        <v>1</v>
      </c>
      <c r="E161" s="380" t="s">
        <v>231</v>
      </c>
      <c r="F161" s="380">
        <v>600</v>
      </c>
      <c r="G161" s="860">
        <f>G162</f>
        <v>0</v>
      </c>
      <c r="H161" s="860">
        <f>H162</f>
        <v>0</v>
      </c>
      <c r="I161" s="872">
        <f>I162</f>
        <v>0</v>
      </c>
      <c r="J161" s="132"/>
      <c r="K161" s="132"/>
      <c r="L161" s="132"/>
      <c r="M161" s="132"/>
      <c r="N161" s="132"/>
      <c r="O161" s="132"/>
      <c r="P161" s="132"/>
      <c r="Q161" s="132"/>
      <c r="R161" s="132"/>
      <c r="S161" s="132"/>
      <c r="T161" s="132"/>
      <c r="U161" s="132"/>
      <c r="V161" s="132"/>
      <c r="W161" s="132"/>
      <c r="X161" s="132"/>
      <c r="Y161" s="132"/>
      <c r="Z161" s="132"/>
      <c r="AA161" s="132"/>
      <c r="AB161" s="132"/>
      <c r="AC161" s="132"/>
      <c r="AD161" s="132"/>
      <c r="AE161" s="132"/>
      <c r="AF161" s="132"/>
      <c r="AG161" s="132"/>
      <c r="AH161" s="132"/>
      <c r="AI161" s="132"/>
      <c r="AJ161" s="132"/>
      <c r="AK161" s="132"/>
    </row>
    <row r="162" spans="1:37" s="133" customFormat="1" ht="33" hidden="1" customHeight="1" thickBot="1" x14ac:dyDescent="0.3">
      <c r="A162" s="411" t="s">
        <v>233</v>
      </c>
      <c r="B162" s="390">
        <v>650</v>
      </c>
      <c r="C162" s="391">
        <v>5</v>
      </c>
      <c r="D162" s="392">
        <v>1</v>
      </c>
      <c r="E162" s="390" t="s">
        <v>231</v>
      </c>
      <c r="F162" s="390">
        <v>630</v>
      </c>
      <c r="G162" s="864">
        <f>'[3]приложение №7 2019г.'!G162</f>
        <v>0</v>
      </c>
      <c r="H162" s="864">
        <v>0</v>
      </c>
      <c r="I162" s="873">
        <v>0</v>
      </c>
      <c r="J162" s="132"/>
      <c r="K162" s="132"/>
      <c r="L162" s="132"/>
      <c r="M162" s="132"/>
      <c r="N162" s="132"/>
      <c r="O162" s="132"/>
      <c r="P162" s="132"/>
      <c r="Q162" s="132"/>
      <c r="R162" s="132"/>
      <c r="S162" s="132"/>
      <c r="T162" s="132"/>
      <c r="U162" s="132"/>
      <c r="V162" s="132"/>
      <c r="W162" s="132"/>
      <c r="X162" s="132"/>
      <c r="Y162" s="132"/>
      <c r="Z162" s="132"/>
      <c r="AA162" s="132"/>
      <c r="AB162" s="132"/>
      <c r="AC162" s="132"/>
      <c r="AD162" s="132"/>
      <c r="AE162" s="132"/>
      <c r="AF162" s="132"/>
      <c r="AG162" s="132"/>
      <c r="AH162" s="132"/>
      <c r="AI162" s="132"/>
      <c r="AJ162" s="132"/>
      <c r="AK162" s="132"/>
    </row>
    <row r="163" spans="1:37" s="133" customFormat="1" ht="19.5" customHeight="1" thickBot="1" x14ac:dyDescent="0.3">
      <c r="A163" s="842" t="s">
        <v>234</v>
      </c>
      <c r="B163" s="954">
        <v>650</v>
      </c>
      <c r="C163" s="844">
        <v>5</v>
      </c>
      <c r="D163" s="845">
        <v>2</v>
      </c>
      <c r="E163" s="843"/>
      <c r="F163" s="843"/>
      <c r="G163" s="847">
        <f>G164+G173+G184</f>
        <v>24051.617000000002</v>
      </c>
      <c r="H163" s="955">
        <f t="shared" ref="H163:I168" si="18">H164</f>
        <v>10229</v>
      </c>
      <c r="I163" s="956">
        <f t="shared" si="18"/>
        <v>0</v>
      </c>
      <c r="J163" s="132"/>
      <c r="K163" s="132"/>
      <c r="L163" s="132"/>
      <c r="M163" s="132"/>
      <c r="N163" s="132"/>
      <c r="O163" s="132"/>
      <c r="P163" s="132"/>
      <c r="Q163" s="132"/>
      <c r="R163" s="132"/>
      <c r="S163" s="132"/>
      <c r="T163" s="132"/>
      <c r="U163" s="132"/>
      <c r="V163" s="132"/>
      <c r="W163" s="132"/>
      <c r="X163" s="132"/>
      <c r="Y163" s="132"/>
      <c r="Z163" s="132"/>
      <c r="AA163" s="132"/>
      <c r="AB163" s="132"/>
      <c r="AC163" s="132"/>
      <c r="AD163" s="132"/>
      <c r="AE163" s="132"/>
      <c r="AF163" s="132"/>
      <c r="AG163" s="132"/>
      <c r="AH163" s="132"/>
      <c r="AI163" s="132"/>
      <c r="AJ163" s="132"/>
      <c r="AK163" s="132"/>
    </row>
    <row r="164" spans="1:37" s="133" customFormat="1" ht="46.8" outlineLevel="1" x14ac:dyDescent="0.25">
      <c r="A164" s="957" t="s">
        <v>397</v>
      </c>
      <c r="B164" s="850">
        <v>650</v>
      </c>
      <c r="C164" s="851">
        <v>5</v>
      </c>
      <c r="D164" s="852">
        <v>2</v>
      </c>
      <c r="E164" s="850" t="s">
        <v>235</v>
      </c>
      <c r="F164" s="850"/>
      <c r="G164" s="854">
        <f>G165</f>
        <v>11365.558000000001</v>
      </c>
      <c r="H164" s="854">
        <f>H165</f>
        <v>10229</v>
      </c>
      <c r="I164" s="855">
        <f t="shared" si="18"/>
        <v>0</v>
      </c>
      <c r="J164" s="132"/>
      <c r="K164" s="132"/>
      <c r="L164" s="132"/>
      <c r="M164" s="132"/>
      <c r="N164" s="132"/>
      <c r="O164" s="132"/>
      <c r="P164" s="132"/>
      <c r="Q164" s="132"/>
      <c r="R164" s="132"/>
      <c r="S164" s="132"/>
      <c r="T164" s="132"/>
      <c r="U164" s="132"/>
      <c r="V164" s="132"/>
      <c r="W164" s="132"/>
      <c r="X164" s="132"/>
      <c r="Y164" s="132"/>
      <c r="Z164" s="132"/>
      <c r="AA164" s="132"/>
      <c r="AB164" s="132"/>
      <c r="AC164" s="132"/>
      <c r="AD164" s="132"/>
      <c r="AE164" s="132"/>
      <c r="AF164" s="132"/>
      <c r="AG164" s="132"/>
      <c r="AH164" s="132"/>
      <c r="AI164" s="132"/>
      <c r="AJ164" s="132"/>
      <c r="AK164" s="132"/>
    </row>
    <row r="165" spans="1:37" s="133" customFormat="1" ht="31.2" outlineLevel="1" x14ac:dyDescent="0.25">
      <c r="A165" s="958" t="s">
        <v>398</v>
      </c>
      <c r="B165" s="380">
        <v>650</v>
      </c>
      <c r="C165" s="381">
        <v>5</v>
      </c>
      <c r="D165" s="382">
        <v>2</v>
      </c>
      <c r="E165" s="380" t="s">
        <v>236</v>
      </c>
      <c r="F165" s="380"/>
      <c r="G165" s="384">
        <f>G166</f>
        <v>11365.558000000001</v>
      </c>
      <c r="H165" s="384">
        <f t="shared" si="18"/>
        <v>10229</v>
      </c>
      <c r="I165" s="857">
        <f t="shared" si="18"/>
        <v>0</v>
      </c>
      <c r="J165" s="132"/>
      <c r="K165" s="132"/>
      <c r="L165" s="132"/>
      <c r="M165" s="132"/>
      <c r="N165" s="132"/>
      <c r="O165" s="132"/>
      <c r="P165" s="132"/>
      <c r="Q165" s="132"/>
      <c r="R165" s="132"/>
      <c r="S165" s="132"/>
      <c r="T165" s="132"/>
      <c r="U165" s="132"/>
      <c r="V165" s="132"/>
      <c r="W165" s="132"/>
      <c r="X165" s="132"/>
      <c r="Y165" s="132"/>
      <c r="Z165" s="132"/>
      <c r="AA165" s="132"/>
      <c r="AB165" s="132"/>
      <c r="AC165" s="132"/>
      <c r="AD165" s="132"/>
      <c r="AE165" s="132"/>
      <c r="AF165" s="132"/>
      <c r="AG165" s="132"/>
      <c r="AH165" s="132"/>
      <c r="AI165" s="132"/>
      <c r="AJ165" s="132"/>
      <c r="AK165" s="132"/>
    </row>
    <row r="166" spans="1:37" s="133" customFormat="1" ht="31.2" outlineLevel="1" x14ac:dyDescent="0.25">
      <c r="A166" s="958" t="s">
        <v>237</v>
      </c>
      <c r="B166" s="380">
        <v>650</v>
      </c>
      <c r="C166" s="381">
        <v>5</v>
      </c>
      <c r="D166" s="382">
        <v>2</v>
      </c>
      <c r="E166" s="380" t="s">
        <v>238</v>
      </c>
      <c r="F166" s="380"/>
      <c r="G166" s="384">
        <f>G167+G170</f>
        <v>11365.558000000001</v>
      </c>
      <c r="H166" s="384">
        <f>H167+H170</f>
        <v>10229</v>
      </c>
      <c r="I166" s="857">
        <f t="shared" si="18"/>
        <v>0</v>
      </c>
      <c r="J166" s="132"/>
      <c r="K166" s="132"/>
      <c r="L166" s="132"/>
      <c r="M166" s="132"/>
      <c r="N166" s="132"/>
      <c r="O166" s="132"/>
      <c r="P166" s="132"/>
      <c r="Q166" s="132"/>
      <c r="R166" s="132"/>
      <c r="S166" s="132"/>
      <c r="T166" s="132"/>
      <c r="U166" s="132"/>
      <c r="V166" s="132"/>
      <c r="W166" s="132"/>
      <c r="X166" s="132"/>
      <c r="Y166" s="132"/>
      <c r="Z166" s="132"/>
      <c r="AA166" s="132"/>
      <c r="AB166" s="132"/>
      <c r="AC166" s="132"/>
      <c r="AD166" s="132"/>
      <c r="AE166" s="132"/>
      <c r="AF166" s="132"/>
      <c r="AG166" s="132"/>
      <c r="AH166" s="132"/>
      <c r="AI166" s="132"/>
      <c r="AJ166" s="132"/>
      <c r="AK166" s="132"/>
    </row>
    <row r="167" spans="1:37" s="133" customFormat="1" ht="31.2" outlineLevel="1" x14ac:dyDescent="0.25">
      <c r="A167" s="958" t="s">
        <v>399</v>
      </c>
      <c r="B167" s="380">
        <v>650</v>
      </c>
      <c r="C167" s="381">
        <v>5</v>
      </c>
      <c r="D167" s="382">
        <v>2</v>
      </c>
      <c r="E167" s="380" t="s">
        <v>400</v>
      </c>
      <c r="F167" s="380"/>
      <c r="G167" s="384">
        <f>G168</f>
        <v>10229</v>
      </c>
      <c r="H167" s="384">
        <f t="shared" si="18"/>
        <v>10229</v>
      </c>
      <c r="I167" s="857">
        <f t="shared" si="18"/>
        <v>0</v>
      </c>
      <c r="J167" s="132"/>
      <c r="K167" s="132"/>
      <c r="L167" s="132"/>
      <c r="M167" s="132"/>
      <c r="N167" s="132"/>
      <c r="O167" s="132"/>
      <c r="P167" s="132"/>
      <c r="Q167" s="132"/>
      <c r="R167" s="132"/>
      <c r="S167" s="132"/>
      <c r="T167" s="132"/>
      <c r="U167" s="132"/>
      <c r="V167" s="132"/>
      <c r="W167" s="132"/>
      <c r="X167" s="132"/>
      <c r="Y167" s="132"/>
      <c r="Z167" s="132"/>
      <c r="AA167" s="132"/>
      <c r="AB167" s="132"/>
      <c r="AC167" s="132"/>
      <c r="AD167" s="132"/>
      <c r="AE167" s="132"/>
      <c r="AF167" s="132"/>
      <c r="AG167" s="132"/>
      <c r="AH167" s="132"/>
      <c r="AI167" s="132"/>
      <c r="AJ167" s="132"/>
      <c r="AK167" s="132"/>
    </row>
    <row r="168" spans="1:37" s="133" customFormat="1" ht="31.8" outlineLevel="1" thickBot="1" x14ac:dyDescent="0.3">
      <c r="A168" s="871" t="s">
        <v>128</v>
      </c>
      <c r="B168" s="817">
        <v>650</v>
      </c>
      <c r="C168" s="818">
        <v>5</v>
      </c>
      <c r="D168" s="819">
        <v>2</v>
      </c>
      <c r="E168" s="817" t="s">
        <v>400</v>
      </c>
      <c r="F168" s="817">
        <v>200</v>
      </c>
      <c r="G168" s="860">
        <f>G169</f>
        <v>10229</v>
      </c>
      <c r="H168" s="860">
        <f t="shared" si="18"/>
        <v>10229</v>
      </c>
      <c r="I168" s="872">
        <f t="shared" si="18"/>
        <v>0</v>
      </c>
      <c r="J168" s="132"/>
      <c r="K168" s="132"/>
      <c r="L168" s="132"/>
      <c r="M168" s="132"/>
      <c r="N168" s="132"/>
      <c r="O168" s="132"/>
      <c r="P168" s="132"/>
      <c r="Q168" s="132"/>
      <c r="R168" s="132"/>
      <c r="S168" s="132"/>
      <c r="T168" s="132"/>
      <c r="U168" s="132"/>
      <c r="V168" s="132"/>
      <c r="W168" s="132"/>
      <c r="X168" s="132"/>
      <c r="Y168" s="132"/>
      <c r="Z168" s="132"/>
      <c r="AA168" s="132"/>
      <c r="AB168" s="132"/>
      <c r="AC168" s="132"/>
      <c r="AD168" s="132"/>
      <c r="AE168" s="132"/>
      <c r="AF168" s="132"/>
      <c r="AG168" s="132"/>
      <c r="AH168" s="132"/>
      <c r="AI168" s="132"/>
      <c r="AJ168" s="132"/>
      <c r="AK168" s="132"/>
    </row>
    <row r="169" spans="1:37" s="134" customFormat="1" ht="31.5" customHeight="1" outlineLevel="1" thickBot="1" x14ac:dyDescent="0.3">
      <c r="A169" s="821" t="s">
        <v>129</v>
      </c>
      <c r="B169" s="822">
        <v>650</v>
      </c>
      <c r="C169" s="823">
        <v>5</v>
      </c>
      <c r="D169" s="824">
        <v>2</v>
      </c>
      <c r="E169" s="822" t="s">
        <v>400</v>
      </c>
      <c r="F169" s="822">
        <v>240</v>
      </c>
      <c r="G169" s="864">
        <f>'приложение 3 (№7 2019г.)'!G169</f>
        <v>10229</v>
      </c>
      <c r="H169" s="864">
        <f>G169</f>
        <v>10229</v>
      </c>
      <c r="I169" s="873">
        <v>0</v>
      </c>
      <c r="J169" s="132"/>
      <c r="K169" s="132"/>
      <c r="L169" s="132"/>
      <c r="M169" s="132"/>
      <c r="N169" s="132"/>
      <c r="O169" s="132"/>
      <c r="P169" s="132"/>
      <c r="Q169" s="132"/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32"/>
      <c r="AF169" s="132"/>
      <c r="AG169" s="132"/>
      <c r="AH169" s="132"/>
      <c r="AI169" s="132"/>
      <c r="AJ169" s="132"/>
      <c r="AK169" s="132"/>
    </row>
    <row r="170" spans="1:37" s="133" customFormat="1" ht="31.2" outlineLevel="1" x14ac:dyDescent="0.25">
      <c r="A170" s="957" t="s">
        <v>399</v>
      </c>
      <c r="B170" s="850">
        <v>650</v>
      </c>
      <c r="C170" s="851">
        <v>5</v>
      </c>
      <c r="D170" s="852">
        <v>2</v>
      </c>
      <c r="E170" s="850" t="s">
        <v>401</v>
      </c>
      <c r="F170" s="850"/>
      <c r="G170" s="854">
        <f>G171</f>
        <v>1136.558</v>
      </c>
      <c r="H170" s="854">
        <f>H171+H249</f>
        <v>0</v>
      </c>
      <c r="I170" s="855">
        <f>I171+I249</f>
        <v>0</v>
      </c>
      <c r="J170" s="132"/>
      <c r="K170" s="316"/>
      <c r="L170" s="132"/>
      <c r="M170" s="132"/>
      <c r="N170" s="132"/>
      <c r="O170" s="132"/>
      <c r="P170" s="132"/>
      <c r="Q170" s="132"/>
      <c r="R170" s="132"/>
      <c r="S170" s="132"/>
      <c r="T170" s="132"/>
      <c r="U170" s="132"/>
      <c r="V170" s="132"/>
      <c r="W170" s="132"/>
      <c r="X170" s="132"/>
      <c r="Y170" s="132"/>
      <c r="Z170" s="132"/>
      <c r="AA170" s="132"/>
      <c r="AB170" s="132"/>
      <c r="AC170" s="132"/>
      <c r="AD170" s="132"/>
      <c r="AE170" s="132"/>
      <c r="AF170" s="132"/>
      <c r="AG170" s="132"/>
      <c r="AH170" s="132"/>
      <c r="AI170" s="132"/>
      <c r="AJ170" s="132"/>
      <c r="AK170" s="132"/>
    </row>
    <row r="171" spans="1:37" s="133" customFormat="1" ht="33.75" customHeight="1" outlineLevel="1" thickBot="1" x14ac:dyDescent="0.3">
      <c r="A171" s="959" t="s">
        <v>128</v>
      </c>
      <c r="B171" s="817">
        <v>650</v>
      </c>
      <c r="C171" s="818">
        <v>5</v>
      </c>
      <c r="D171" s="819">
        <v>2</v>
      </c>
      <c r="E171" s="817" t="s">
        <v>401</v>
      </c>
      <c r="F171" s="817">
        <v>200</v>
      </c>
      <c r="G171" s="860">
        <f>G172</f>
        <v>1136.558</v>
      </c>
      <c r="H171" s="860">
        <f>H172+H181</f>
        <v>0</v>
      </c>
      <c r="I171" s="872">
        <f>I172+I181</f>
        <v>0</v>
      </c>
      <c r="J171" s="132"/>
      <c r="K171" s="132"/>
      <c r="L171" s="132"/>
      <c r="M171" s="132"/>
      <c r="N171" s="132"/>
      <c r="O171" s="132"/>
      <c r="P171" s="132"/>
      <c r="Q171" s="132"/>
      <c r="R171" s="132"/>
      <c r="S171" s="132"/>
      <c r="T171" s="132"/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32"/>
      <c r="AF171" s="132"/>
      <c r="AG171" s="132"/>
      <c r="AH171" s="132"/>
      <c r="AI171" s="132"/>
      <c r="AJ171" s="132"/>
      <c r="AK171" s="132"/>
    </row>
    <row r="172" spans="1:37" s="133" customFormat="1" ht="33.75" customHeight="1" outlineLevel="1" x14ac:dyDescent="0.25">
      <c r="A172" s="960" t="s">
        <v>129</v>
      </c>
      <c r="B172" s="961">
        <v>650</v>
      </c>
      <c r="C172" s="962">
        <v>5</v>
      </c>
      <c r="D172" s="963">
        <v>2</v>
      </c>
      <c r="E172" s="961" t="s">
        <v>401</v>
      </c>
      <c r="F172" s="961">
        <v>240</v>
      </c>
      <c r="G172" s="964">
        <f>'приложение 3 (№7 2019г.)'!G172</f>
        <v>1136.558</v>
      </c>
      <c r="H172" s="965">
        <v>0</v>
      </c>
      <c r="I172" s="966">
        <v>0</v>
      </c>
      <c r="J172" s="132"/>
      <c r="K172" s="132"/>
      <c r="L172" s="132"/>
      <c r="M172" s="132"/>
      <c r="N172" s="132"/>
      <c r="O172" s="132"/>
      <c r="P172" s="132"/>
      <c r="Q172" s="132"/>
      <c r="R172" s="132"/>
      <c r="S172" s="132"/>
      <c r="T172" s="132"/>
      <c r="U172" s="132"/>
      <c r="V172" s="132"/>
      <c r="W172" s="132"/>
      <c r="X172" s="132"/>
      <c r="Y172" s="132"/>
      <c r="Z172" s="132"/>
      <c r="AA172" s="132"/>
      <c r="AB172" s="132"/>
      <c r="AC172" s="132"/>
      <c r="AD172" s="132"/>
      <c r="AE172" s="132"/>
      <c r="AF172" s="132"/>
      <c r="AG172" s="132"/>
      <c r="AH172" s="132"/>
      <c r="AI172" s="132"/>
      <c r="AJ172" s="132"/>
      <c r="AK172" s="132"/>
    </row>
    <row r="173" spans="1:37" s="133" customFormat="1" ht="45.75" customHeight="1" x14ac:dyDescent="0.25">
      <c r="A173" s="436" t="s">
        <v>239</v>
      </c>
      <c r="B173" s="380">
        <v>650</v>
      </c>
      <c r="C173" s="851">
        <v>5</v>
      </c>
      <c r="D173" s="852">
        <v>2</v>
      </c>
      <c r="E173" s="380" t="s">
        <v>230</v>
      </c>
      <c r="F173" s="380"/>
      <c r="G173" s="384">
        <f>G174</f>
        <v>4099.0590000000002</v>
      </c>
      <c r="H173" s="854">
        <f>H174</f>
        <v>0</v>
      </c>
      <c r="I173" s="855">
        <f>I174</f>
        <v>0</v>
      </c>
      <c r="J173" s="132"/>
      <c r="K173" s="132"/>
      <c r="L173" s="132"/>
      <c r="M173" s="132"/>
      <c r="N173" s="132"/>
      <c r="O173" s="132"/>
      <c r="P173" s="132"/>
      <c r="Q173" s="132"/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32"/>
      <c r="AF173" s="132"/>
      <c r="AG173" s="132"/>
      <c r="AH173" s="132"/>
      <c r="AI173" s="132"/>
      <c r="AJ173" s="132"/>
      <c r="AK173" s="132"/>
    </row>
    <row r="174" spans="1:37" s="133" customFormat="1" ht="35.4" customHeight="1" x14ac:dyDescent="0.25">
      <c r="A174" s="436" t="s">
        <v>126</v>
      </c>
      <c r="B174" s="380">
        <v>650</v>
      </c>
      <c r="C174" s="851">
        <v>5</v>
      </c>
      <c r="D174" s="852">
        <v>2</v>
      </c>
      <c r="E174" s="380" t="s">
        <v>231</v>
      </c>
      <c r="F174" s="380"/>
      <c r="G174" s="384">
        <f>G175+G182</f>
        <v>4099.0590000000002</v>
      </c>
      <c r="H174" s="854">
        <f t="shared" ref="G174:I175" si="19">H175</f>
        <v>0</v>
      </c>
      <c r="I174" s="855">
        <f t="shared" si="19"/>
        <v>0</v>
      </c>
      <c r="J174" s="132"/>
      <c r="K174" s="132"/>
      <c r="L174" s="132"/>
      <c r="M174" s="132"/>
      <c r="N174" s="132"/>
      <c r="O174" s="132"/>
      <c r="P174" s="132"/>
      <c r="Q174" s="132"/>
      <c r="R174" s="132"/>
      <c r="S174" s="132"/>
      <c r="T174" s="132"/>
      <c r="U174" s="132"/>
      <c r="V174" s="132"/>
      <c r="W174" s="132"/>
      <c r="X174" s="132"/>
      <c r="Y174" s="132"/>
      <c r="Z174" s="132"/>
      <c r="AA174" s="132"/>
      <c r="AB174" s="132"/>
      <c r="AC174" s="132"/>
      <c r="AD174" s="132"/>
      <c r="AE174" s="132"/>
      <c r="AF174" s="132"/>
      <c r="AG174" s="132"/>
      <c r="AH174" s="132"/>
      <c r="AI174" s="132"/>
      <c r="AJ174" s="132"/>
      <c r="AK174" s="132"/>
    </row>
    <row r="175" spans="1:37" s="133" customFormat="1" ht="26.4" customHeight="1" x14ac:dyDescent="0.25">
      <c r="A175" s="436" t="s">
        <v>128</v>
      </c>
      <c r="B175" s="380">
        <v>650</v>
      </c>
      <c r="C175" s="381">
        <v>5</v>
      </c>
      <c r="D175" s="382">
        <v>2</v>
      </c>
      <c r="E175" s="380" t="s">
        <v>231</v>
      </c>
      <c r="F175" s="380">
        <v>200</v>
      </c>
      <c r="G175" s="384">
        <f t="shared" si="19"/>
        <v>2299.0590000000002</v>
      </c>
      <c r="H175" s="854">
        <f t="shared" si="19"/>
        <v>0</v>
      </c>
      <c r="I175" s="855">
        <f t="shared" si="19"/>
        <v>0</v>
      </c>
      <c r="J175" s="132"/>
      <c r="K175" s="132"/>
      <c r="L175" s="132"/>
      <c r="M175" s="132"/>
      <c r="N175" s="132"/>
      <c r="O175" s="132"/>
      <c r="P175" s="132"/>
      <c r="Q175" s="132"/>
      <c r="R175" s="132"/>
      <c r="S175" s="132"/>
      <c r="T175" s="132"/>
      <c r="U175" s="132"/>
      <c r="V175" s="132"/>
      <c r="W175" s="132"/>
      <c r="X175" s="132"/>
      <c r="Y175" s="132"/>
      <c r="Z175" s="132"/>
      <c r="AA175" s="132"/>
      <c r="AB175" s="132"/>
      <c r="AC175" s="132"/>
      <c r="AD175" s="132"/>
      <c r="AE175" s="132"/>
      <c r="AF175" s="132"/>
      <c r="AG175" s="132"/>
      <c r="AH175" s="132"/>
      <c r="AI175" s="132"/>
      <c r="AJ175" s="132"/>
      <c r="AK175" s="132"/>
    </row>
    <row r="176" spans="1:37" s="133" customFormat="1" ht="46.2" customHeight="1" x14ac:dyDescent="0.25">
      <c r="A176" s="411" t="s">
        <v>129</v>
      </c>
      <c r="B176" s="390">
        <v>650</v>
      </c>
      <c r="C176" s="967">
        <v>5</v>
      </c>
      <c r="D176" s="968">
        <v>2</v>
      </c>
      <c r="E176" s="390" t="s">
        <v>231</v>
      </c>
      <c r="F176" s="390">
        <v>240</v>
      </c>
      <c r="G176" s="394">
        <f>'приложение 3 (№7 2019г.)'!G177</f>
        <v>2299.0590000000002</v>
      </c>
      <c r="H176" s="394">
        <v>0</v>
      </c>
      <c r="I176" s="969">
        <v>0</v>
      </c>
      <c r="J176" s="132"/>
      <c r="K176" s="132"/>
      <c r="L176" s="132"/>
      <c r="M176" s="132"/>
      <c r="N176" s="132"/>
      <c r="O176" s="132"/>
      <c r="P176" s="132"/>
      <c r="Q176" s="132"/>
      <c r="R176" s="132"/>
      <c r="S176" s="132"/>
      <c r="T176" s="132"/>
      <c r="U176" s="132"/>
      <c r="V176" s="132"/>
      <c r="W176" s="132"/>
      <c r="X176" s="132"/>
      <c r="Y176" s="132"/>
      <c r="Z176" s="132"/>
      <c r="AA176" s="132"/>
      <c r="AB176" s="132"/>
      <c r="AC176" s="132"/>
      <c r="AD176" s="132"/>
      <c r="AE176" s="132"/>
      <c r="AF176" s="132"/>
      <c r="AG176" s="132"/>
      <c r="AH176" s="132"/>
      <c r="AI176" s="132"/>
      <c r="AJ176" s="132"/>
      <c r="AK176" s="132"/>
    </row>
    <row r="177" spans="1:37" s="95" customFormat="1" ht="21.75" hidden="1" customHeight="1" x14ac:dyDescent="0.25">
      <c r="A177" s="849" t="s">
        <v>112</v>
      </c>
      <c r="B177" s="850">
        <v>650</v>
      </c>
      <c r="C177" s="851">
        <v>5</v>
      </c>
      <c r="D177" s="852">
        <v>2</v>
      </c>
      <c r="E177" s="850" t="s">
        <v>113</v>
      </c>
      <c r="F177" s="850"/>
      <c r="G177" s="854">
        <f>G178</f>
        <v>0</v>
      </c>
      <c r="H177" s="854">
        <f>H178</f>
        <v>0</v>
      </c>
      <c r="I177" s="855">
        <f>I178</f>
        <v>0</v>
      </c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</row>
    <row r="178" spans="1:37" s="95" customFormat="1" ht="21.75" hidden="1" customHeight="1" x14ac:dyDescent="0.25">
      <c r="A178" s="856" t="s">
        <v>239</v>
      </c>
      <c r="B178" s="380">
        <v>650</v>
      </c>
      <c r="C178" s="381">
        <v>5</v>
      </c>
      <c r="D178" s="382">
        <v>2</v>
      </c>
      <c r="E178" s="380" t="s">
        <v>230</v>
      </c>
      <c r="F178" s="380"/>
      <c r="G178" s="384">
        <f>G179</f>
        <v>0</v>
      </c>
      <c r="H178" s="384">
        <f>H180</f>
        <v>0</v>
      </c>
      <c r="I178" s="857">
        <f>I180</f>
        <v>0</v>
      </c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</row>
    <row r="179" spans="1:37" s="184" customFormat="1" ht="21.75" hidden="1" customHeight="1" x14ac:dyDescent="0.25">
      <c r="A179" s="856" t="s">
        <v>126</v>
      </c>
      <c r="B179" s="380">
        <v>650</v>
      </c>
      <c r="C179" s="381">
        <v>5</v>
      </c>
      <c r="D179" s="382">
        <v>2</v>
      </c>
      <c r="E179" s="380" t="s">
        <v>231</v>
      </c>
      <c r="F179" s="380"/>
      <c r="G179" s="384">
        <f>G180</f>
        <v>0</v>
      </c>
      <c r="H179" s="952">
        <f>H180</f>
        <v>0</v>
      </c>
      <c r="I179" s="953">
        <f>I180</f>
        <v>0</v>
      </c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</row>
    <row r="180" spans="1:37" s="95" customFormat="1" ht="21.75" hidden="1" customHeight="1" thickBot="1" x14ac:dyDescent="0.3">
      <c r="A180" s="959" t="s">
        <v>128</v>
      </c>
      <c r="B180" s="817">
        <v>650</v>
      </c>
      <c r="C180" s="818">
        <v>5</v>
      </c>
      <c r="D180" s="819">
        <v>2</v>
      </c>
      <c r="E180" s="817" t="s">
        <v>231</v>
      </c>
      <c r="F180" s="817">
        <v>200</v>
      </c>
      <c r="G180" s="860">
        <f>G181</f>
        <v>0</v>
      </c>
      <c r="H180" s="860">
        <v>0</v>
      </c>
      <c r="I180" s="872">
        <v>0</v>
      </c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</row>
    <row r="181" spans="1:37" s="33" customFormat="1" ht="21.75" hidden="1" customHeight="1" thickBot="1" x14ac:dyDescent="0.3">
      <c r="A181" s="821" t="s">
        <v>129</v>
      </c>
      <c r="B181" s="822">
        <v>650</v>
      </c>
      <c r="C181" s="823">
        <v>5</v>
      </c>
      <c r="D181" s="824">
        <v>2</v>
      </c>
      <c r="E181" s="822" t="s">
        <v>231</v>
      </c>
      <c r="F181" s="822">
        <v>240</v>
      </c>
      <c r="G181" s="864">
        <v>0</v>
      </c>
      <c r="H181" s="864">
        <v>0</v>
      </c>
      <c r="I181" s="873">
        <v>0</v>
      </c>
    </row>
    <row r="182" spans="1:37" s="133" customFormat="1" ht="36" customHeight="1" x14ac:dyDescent="0.25">
      <c r="A182" s="436" t="s">
        <v>150</v>
      </c>
      <c r="B182" s="380">
        <v>650</v>
      </c>
      <c r="C182" s="381">
        <v>5</v>
      </c>
      <c r="D182" s="382">
        <v>2</v>
      </c>
      <c r="E182" s="380" t="s">
        <v>231</v>
      </c>
      <c r="F182" s="380">
        <v>800</v>
      </c>
      <c r="G182" s="384">
        <f t="shared" ref="G182:I182" si="20">G183</f>
        <v>1800</v>
      </c>
      <c r="H182" s="854">
        <f t="shared" si="20"/>
        <v>0</v>
      </c>
      <c r="I182" s="855">
        <f t="shared" si="20"/>
        <v>0</v>
      </c>
      <c r="J182" s="132"/>
      <c r="K182" s="132"/>
      <c r="L182" s="132"/>
      <c r="M182" s="132"/>
      <c r="N182" s="132"/>
      <c r="O182" s="132"/>
      <c r="P182" s="132"/>
      <c r="Q182" s="132"/>
      <c r="R182" s="132"/>
      <c r="S182" s="132"/>
      <c r="T182" s="132"/>
      <c r="U182" s="132"/>
      <c r="V182" s="132"/>
      <c r="W182" s="132"/>
      <c r="X182" s="132"/>
      <c r="Y182" s="132"/>
      <c r="Z182" s="132"/>
      <c r="AA182" s="132"/>
      <c r="AB182" s="132"/>
      <c r="AC182" s="132"/>
      <c r="AD182" s="132"/>
      <c r="AE182" s="132"/>
      <c r="AF182" s="132"/>
      <c r="AG182" s="132"/>
      <c r="AH182" s="132"/>
      <c r="AI182" s="132"/>
      <c r="AJ182" s="132"/>
      <c r="AK182" s="132"/>
    </row>
    <row r="183" spans="1:37" s="133" customFormat="1" ht="46.2" customHeight="1" x14ac:dyDescent="0.25">
      <c r="A183" s="411" t="s">
        <v>441</v>
      </c>
      <c r="B183" s="390">
        <v>650</v>
      </c>
      <c r="C183" s="967">
        <v>5</v>
      </c>
      <c r="D183" s="968">
        <v>2</v>
      </c>
      <c r="E183" s="390" t="s">
        <v>231</v>
      </c>
      <c r="F183" s="390">
        <v>810</v>
      </c>
      <c r="G183" s="394">
        <f>'приложение 3 (№7 2019г.)'!G179</f>
        <v>1800</v>
      </c>
      <c r="H183" s="394">
        <v>0</v>
      </c>
      <c r="I183" s="969">
        <v>0</v>
      </c>
      <c r="J183" s="132"/>
      <c r="K183" s="132"/>
      <c r="L183" s="132"/>
      <c r="M183" s="132"/>
      <c r="N183" s="132"/>
      <c r="O183" s="132"/>
      <c r="P183" s="132"/>
      <c r="Q183" s="132"/>
      <c r="R183" s="132"/>
      <c r="S183" s="132"/>
      <c r="T183" s="132"/>
      <c r="U183" s="132"/>
      <c r="V183" s="132"/>
      <c r="W183" s="132"/>
      <c r="X183" s="132"/>
      <c r="Y183" s="132"/>
      <c r="Z183" s="132"/>
      <c r="AA183" s="132"/>
      <c r="AB183" s="132"/>
      <c r="AC183" s="132"/>
      <c r="AD183" s="132"/>
      <c r="AE183" s="132"/>
      <c r="AF183" s="132"/>
      <c r="AG183" s="132"/>
      <c r="AH183" s="132"/>
      <c r="AI183" s="132"/>
      <c r="AJ183" s="132"/>
      <c r="AK183" s="132"/>
    </row>
    <row r="184" spans="1:37" s="133" customFormat="1" ht="45.75" customHeight="1" collapsed="1" x14ac:dyDescent="0.25">
      <c r="A184" s="436" t="s">
        <v>112</v>
      </c>
      <c r="B184" s="380">
        <v>650</v>
      </c>
      <c r="C184" s="851">
        <v>5</v>
      </c>
      <c r="D184" s="852">
        <v>2</v>
      </c>
      <c r="E184" s="380" t="s">
        <v>315</v>
      </c>
      <c r="F184" s="380"/>
      <c r="G184" s="384">
        <f>G185</f>
        <v>8587</v>
      </c>
      <c r="H184" s="854">
        <f>H185</f>
        <v>0</v>
      </c>
      <c r="I184" s="855">
        <f>I185</f>
        <v>0</v>
      </c>
      <c r="J184" s="132"/>
      <c r="K184" s="132"/>
      <c r="L184" s="132"/>
      <c r="M184" s="132"/>
      <c r="N184" s="132"/>
      <c r="O184" s="132"/>
      <c r="P184" s="132"/>
      <c r="Q184" s="132"/>
      <c r="R184" s="132"/>
      <c r="S184" s="132"/>
      <c r="T184" s="132"/>
      <c r="U184" s="132"/>
      <c r="V184" s="132"/>
      <c r="W184" s="132"/>
      <c r="X184" s="132"/>
      <c r="Y184" s="132"/>
      <c r="Z184" s="132"/>
      <c r="AA184" s="132"/>
      <c r="AB184" s="132"/>
      <c r="AC184" s="132"/>
      <c r="AD184" s="132"/>
      <c r="AE184" s="132"/>
      <c r="AF184" s="132"/>
      <c r="AG184" s="132"/>
      <c r="AH184" s="132"/>
      <c r="AI184" s="132"/>
      <c r="AJ184" s="132"/>
      <c r="AK184" s="132"/>
    </row>
    <row r="185" spans="1:37" s="133" customFormat="1" ht="61.2" customHeight="1" x14ac:dyDescent="0.25">
      <c r="A185" s="436" t="s">
        <v>153</v>
      </c>
      <c r="B185" s="380">
        <v>650</v>
      </c>
      <c r="C185" s="851">
        <v>5</v>
      </c>
      <c r="D185" s="852">
        <v>2</v>
      </c>
      <c r="E185" s="380" t="s">
        <v>402</v>
      </c>
      <c r="F185" s="380"/>
      <c r="G185" s="384">
        <f t="shared" ref="G185:I186" si="21">G186</f>
        <v>8587</v>
      </c>
      <c r="H185" s="854">
        <f t="shared" si="21"/>
        <v>0</v>
      </c>
      <c r="I185" s="855">
        <f t="shared" si="21"/>
        <v>0</v>
      </c>
      <c r="J185" s="132"/>
      <c r="K185" s="132"/>
      <c r="L185" s="132"/>
      <c r="M185" s="132"/>
      <c r="N185" s="132"/>
      <c r="O185" s="132"/>
      <c r="P185" s="132"/>
      <c r="Q185" s="132"/>
      <c r="R185" s="132"/>
      <c r="S185" s="132"/>
      <c r="T185" s="132"/>
      <c r="U185" s="132"/>
      <c r="V185" s="132"/>
      <c r="W185" s="132"/>
      <c r="X185" s="132"/>
      <c r="Y185" s="132"/>
      <c r="Z185" s="132"/>
      <c r="AA185" s="132"/>
      <c r="AB185" s="132"/>
      <c r="AC185" s="132"/>
      <c r="AD185" s="132"/>
      <c r="AE185" s="132"/>
      <c r="AF185" s="132"/>
      <c r="AG185" s="132"/>
      <c r="AH185" s="132"/>
      <c r="AI185" s="132"/>
      <c r="AJ185" s="132"/>
      <c r="AK185" s="132"/>
    </row>
    <row r="186" spans="1:37" s="133" customFormat="1" ht="26.4" customHeight="1" x14ac:dyDescent="0.25">
      <c r="A186" s="436" t="s">
        <v>333</v>
      </c>
      <c r="B186" s="380">
        <v>650</v>
      </c>
      <c r="C186" s="381">
        <v>5</v>
      </c>
      <c r="D186" s="382">
        <v>2</v>
      </c>
      <c r="E186" s="380" t="s">
        <v>402</v>
      </c>
      <c r="F186" s="380">
        <v>500</v>
      </c>
      <c r="G186" s="384">
        <f t="shared" si="21"/>
        <v>8587</v>
      </c>
      <c r="H186" s="854">
        <f t="shared" si="21"/>
        <v>0</v>
      </c>
      <c r="I186" s="855">
        <f t="shared" si="21"/>
        <v>0</v>
      </c>
      <c r="J186" s="132"/>
      <c r="K186" s="132"/>
      <c r="L186" s="132"/>
      <c r="M186" s="132"/>
      <c r="N186" s="132"/>
      <c r="O186" s="132"/>
      <c r="P186" s="132"/>
      <c r="Q186" s="132"/>
      <c r="R186" s="132"/>
      <c r="S186" s="132"/>
      <c r="T186" s="132"/>
      <c r="U186" s="132"/>
      <c r="V186" s="132"/>
      <c r="W186" s="132"/>
      <c r="X186" s="132"/>
      <c r="Y186" s="132"/>
      <c r="Z186" s="132"/>
      <c r="AA186" s="132"/>
      <c r="AB186" s="132"/>
      <c r="AC186" s="132"/>
      <c r="AD186" s="132"/>
      <c r="AE186" s="132"/>
      <c r="AF186" s="132"/>
      <c r="AG186" s="132"/>
      <c r="AH186" s="132"/>
      <c r="AI186" s="132"/>
      <c r="AJ186" s="132"/>
      <c r="AK186" s="132"/>
    </row>
    <row r="187" spans="1:37" s="133" customFormat="1" ht="21.6" customHeight="1" thickBot="1" x14ac:dyDescent="0.3">
      <c r="A187" s="411" t="s">
        <v>334</v>
      </c>
      <c r="B187" s="390">
        <v>650</v>
      </c>
      <c r="C187" s="967">
        <v>5</v>
      </c>
      <c r="D187" s="968">
        <v>2</v>
      </c>
      <c r="E187" s="390" t="s">
        <v>402</v>
      </c>
      <c r="F187" s="390">
        <v>540</v>
      </c>
      <c r="G187" s="394">
        <f>'приложение 3 (№7 2019г.)'!G183</f>
        <v>8587</v>
      </c>
      <c r="H187" s="394">
        <v>0</v>
      </c>
      <c r="I187" s="969">
        <v>0</v>
      </c>
      <c r="J187" s="132"/>
      <c r="K187" s="132"/>
      <c r="L187" s="132"/>
      <c r="M187" s="132"/>
      <c r="N187" s="132"/>
      <c r="O187" s="132"/>
      <c r="P187" s="132"/>
      <c r="Q187" s="132"/>
      <c r="R187" s="132"/>
      <c r="S187" s="132"/>
      <c r="T187" s="132"/>
      <c r="U187" s="132"/>
      <c r="V187" s="132"/>
      <c r="W187" s="132"/>
      <c r="X187" s="132"/>
      <c r="Y187" s="132"/>
      <c r="Z187" s="132"/>
      <c r="AA187" s="132"/>
      <c r="AB187" s="132"/>
      <c r="AC187" s="132"/>
      <c r="AD187" s="132"/>
      <c r="AE187" s="132"/>
      <c r="AF187" s="132"/>
      <c r="AG187" s="132"/>
      <c r="AH187" s="132"/>
      <c r="AI187" s="132"/>
      <c r="AJ187" s="132"/>
      <c r="AK187" s="132"/>
    </row>
    <row r="188" spans="1:37" s="156" customFormat="1" ht="17.25" customHeight="1" collapsed="1" thickBot="1" x14ac:dyDescent="0.3">
      <c r="A188" s="970" t="s">
        <v>240</v>
      </c>
      <c r="B188" s="971">
        <v>650</v>
      </c>
      <c r="C188" s="971">
        <v>5</v>
      </c>
      <c r="D188" s="972">
        <v>3</v>
      </c>
      <c r="E188" s="954"/>
      <c r="F188" s="954"/>
      <c r="G188" s="955">
        <f>G197+G202+G212</f>
        <v>10291.799999999999</v>
      </c>
      <c r="H188" s="973">
        <f>H197+H202+H212</f>
        <v>6007.7</v>
      </c>
      <c r="I188" s="974">
        <f>I189+I212</f>
        <v>0</v>
      </c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  <c r="Z188" s="131"/>
      <c r="AA188" s="131"/>
      <c r="AB188" s="131"/>
      <c r="AC188" s="131"/>
      <c r="AD188" s="131"/>
      <c r="AE188" s="131"/>
      <c r="AF188" s="131"/>
      <c r="AG188" s="131"/>
      <c r="AH188" s="131"/>
      <c r="AI188" s="131"/>
      <c r="AJ188" s="131"/>
      <c r="AK188" s="131"/>
    </row>
    <row r="189" spans="1:37" s="280" customFormat="1" ht="54.75" hidden="1" customHeight="1" x14ac:dyDescent="0.25">
      <c r="A189" s="849" t="s">
        <v>241</v>
      </c>
      <c r="B189" s="850">
        <v>650</v>
      </c>
      <c r="C189" s="851">
        <v>5</v>
      </c>
      <c r="D189" s="852">
        <v>3</v>
      </c>
      <c r="E189" s="850" t="s">
        <v>242</v>
      </c>
      <c r="F189" s="850"/>
      <c r="G189" s="854">
        <f>G190</f>
        <v>0</v>
      </c>
      <c r="H189" s="854">
        <f>H190</f>
        <v>0</v>
      </c>
      <c r="I189" s="855">
        <f>I190</f>
        <v>0</v>
      </c>
      <c r="J189" s="131"/>
      <c r="K189" s="131"/>
      <c r="L189" s="131"/>
      <c r="M189" s="131"/>
      <c r="N189" s="131"/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  <c r="Z189" s="131"/>
      <c r="AA189" s="131"/>
      <c r="AB189" s="131"/>
      <c r="AC189" s="131"/>
      <c r="AD189" s="131"/>
      <c r="AE189" s="131"/>
      <c r="AF189" s="131"/>
      <c r="AG189" s="131"/>
      <c r="AH189" s="131"/>
      <c r="AI189" s="131"/>
      <c r="AJ189" s="131"/>
      <c r="AK189" s="131"/>
    </row>
    <row r="190" spans="1:37" s="280" customFormat="1" ht="37.5" hidden="1" customHeight="1" x14ac:dyDescent="0.25">
      <c r="A190" s="856" t="s">
        <v>243</v>
      </c>
      <c r="B190" s="380">
        <v>650</v>
      </c>
      <c r="C190" s="381">
        <v>5</v>
      </c>
      <c r="D190" s="382">
        <v>3</v>
      </c>
      <c r="E190" s="380" t="s">
        <v>244</v>
      </c>
      <c r="F190" s="380"/>
      <c r="G190" s="384">
        <f>G191</f>
        <v>0</v>
      </c>
      <c r="H190" s="384">
        <v>0</v>
      </c>
      <c r="I190" s="857">
        <v>0</v>
      </c>
      <c r="J190" s="131"/>
      <c r="K190" s="131"/>
      <c r="L190" s="131"/>
      <c r="M190" s="131"/>
      <c r="N190" s="131"/>
      <c r="O190" s="131"/>
      <c r="P190" s="131"/>
      <c r="Q190" s="131"/>
      <c r="R190" s="131"/>
      <c r="S190" s="131"/>
      <c r="T190" s="131"/>
      <c r="U190" s="131"/>
      <c r="V190" s="131"/>
      <c r="W190" s="131"/>
      <c r="X190" s="131"/>
      <c r="Y190" s="131"/>
      <c r="Z190" s="131"/>
      <c r="AA190" s="131"/>
      <c r="AB190" s="131"/>
      <c r="AC190" s="131"/>
      <c r="AD190" s="131"/>
      <c r="AE190" s="131"/>
      <c r="AF190" s="131"/>
      <c r="AG190" s="131"/>
      <c r="AH190" s="131"/>
      <c r="AI190" s="131"/>
      <c r="AJ190" s="131"/>
      <c r="AK190" s="131"/>
    </row>
    <row r="191" spans="1:37" s="156" customFormat="1" ht="31.2" hidden="1" x14ac:dyDescent="0.25">
      <c r="A191" s="959" t="s">
        <v>128</v>
      </c>
      <c r="B191" s="817">
        <v>650</v>
      </c>
      <c r="C191" s="818">
        <v>5</v>
      </c>
      <c r="D191" s="819">
        <v>3</v>
      </c>
      <c r="E191" s="817" t="s">
        <v>244</v>
      </c>
      <c r="F191" s="817">
        <v>200</v>
      </c>
      <c r="G191" s="860">
        <f>G192</f>
        <v>0</v>
      </c>
      <c r="H191" s="860">
        <f>H192</f>
        <v>0</v>
      </c>
      <c r="I191" s="872">
        <f>I192</f>
        <v>0</v>
      </c>
      <c r="J191" s="131"/>
      <c r="K191" s="131"/>
      <c r="L191" s="131"/>
      <c r="M191" s="131"/>
      <c r="N191" s="131"/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131"/>
      <c r="Z191" s="131"/>
      <c r="AA191" s="131"/>
      <c r="AB191" s="131"/>
      <c r="AC191" s="131"/>
      <c r="AD191" s="131"/>
      <c r="AE191" s="131"/>
      <c r="AF191" s="131"/>
      <c r="AG191" s="131"/>
      <c r="AH191" s="131"/>
      <c r="AI191" s="131"/>
      <c r="AJ191" s="131"/>
      <c r="AK191" s="131"/>
    </row>
    <row r="192" spans="1:37" s="280" customFormat="1" ht="36" hidden="1" customHeight="1" thickBot="1" x14ac:dyDescent="0.3">
      <c r="A192" s="821" t="s">
        <v>129</v>
      </c>
      <c r="B192" s="822">
        <v>650</v>
      </c>
      <c r="C192" s="823">
        <v>5</v>
      </c>
      <c r="D192" s="824">
        <v>3</v>
      </c>
      <c r="E192" s="822" t="s">
        <v>244</v>
      </c>
      <c r="F192" s="822">
        <v>240</v>
      </c>
      <c r="G192" s="864">
        <v>0</v>
      </c>
      <c r="H192" s="864">
        <v>0</v>
      </c>
      <c r="I192" s="873">
        <v>0</v>
      </c>
      <c r="J192" s="131"/>
      <c r="K192" s="131"/>
      <c r="L192" s="131"/>
      <c r="M192" s="131"/>
      <c r="N192" s="131"/>
      <c r="O192" s="131"/>
      <c r="P192" s="131"/>
      <c r="Q192" s="131"/>
      <c r="R192" s="131"/>
      <c r="S192" s="131"/>
      <c r="T192" s="131"/>
      <c r="U192" s="131"/>
      <c r="V192" s="131"/>
      <c r="W192" s="131"/>
      <c r="X192" s="131"/>
      <c r="Y192" s="131"/>
      <c r="Z192" s="131"/>
      <c r="AA192" s="131"/>
      <c r="AB192" s="131"/>
      <c r="AC192" s="131"/>
      <c r="AD192" s="131"/>
      <c r="AE192" s="131"/>
      <c r="AF192" s="131"/>
      <c r="AG192" s="131"/>
      <c r="AH192" s="131"/>
      <c r="AI192" s="131"/>
      <c r="AJ192" s="131"/>
      <c r="AK192" s="131"/>
    </row>
    <row r="193" spans="1:37" s="280" customFormat="1" ht="24" hidden="1" customHeight="1" x14ac:dyDescent="0.25">
      <c r="A193" s="379" t="s">
        <v>245</v>
      </c>
      <c r="B193" s="380">
        <v>650</v>
      </c>
      <c r="C193" s="381">
        <v>5</v>
      </c>
      <c r="D193" s="382">
        <v>3</v>
      </c>
      <c r="E193" s="380" t="s">
        <v>246</v>
      </c>
      <c r="F193" s="380"/>
      <c r="G193" s="384">
        <f>G194</f>
        <v>0</v>
      </c>
      <c r="H193" s="975">
        <f>H194</f>
        <v>0</v>
      </c>
      <c r="I193" s="855">
        <f>I194</f>
        <v>0</v>
      </c>
      <c r="J193" s="131"/>
      <c r="K193" s="131"/>
      <c r="L193" s="131"/>
      <c r="M193" s="131"/>
      <c r="N193" s="131"/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  <c r="Z193" s="131"/>
      <c r="AA193" s="131"/>
      <c r="AB193" s="131"/>
      <c r="AC193" s="131"/>
      <c r="AD193" s="131"/>
      <c r="AE193" s="131"/>
      <c r="AF193" s="131"/>
      <c r="AG193" s="131"/>
      <c r="AH193" s="131"/>
      <c r="AI193" s="131"/>
      <c r="AJ193" s="131"/>
      <c r="AK193" s="131"/>
    </row>
    <row r="194" spans="1:37" s="280" customFormat="1" ht="28.5" hidden="1" customHeight="1" x14ac:dyDescent="0.25">
      <c r="A194" s="379" t="s">
        <v>245</v>
      </c>
      <c r="B194" s="380">
        <v>650</v>
      </c>
      <c r="C194" s="381">
        <v>5</v>
      </c>
      <c r="D194" s="382">
        <v>3</v>
      </c>
      <c r="E194" s="380" t="s">
        <v>247</v>
      </c>
      <c r="F194" s="380"/>
      <c r="G194" s="384">
        <f>G195</f>
        <v>0</v>
      </c>
      <c r="H194" s="976">
        <f>H195</f>
        <v>0</v>
      </c>
      <c r="I194" s="857">
        <v>0</v>
      </c>
      <c r="J194" s="131"/>
      <c r="K194" s="131"/>
      <c r="L194" s="131"/>
      <c r="M194" s="131"/>
      <c r="N194" s="131"/>
      <c r="O194" s="131"/>
      <c r="P194" s="131"/>
      <c r="Q194" s="131"/>
      <c r="R194" s="131"/>
      <c r="S194" s="131"/>
      <c r="T194" s="131"/>
      <c r="U194" s="131"/>
      <c r="V194" s="131"/>
      <c r="W194" s="131"/>
      <c r="X194" s="131"/>
      <c r="Y194" s="131"/>
      <c r="Z194" s="131"/>
      <c r="AA194" s="131"/>
      <c r="AB194" s="131"/>
      <c r="AC194" s="131"/>
      <c r="AD194" s="131"/>
      <c r="AE194" s="131"/>
      <c r="AF194" s="131"/>
      <c r="AG194" s="131"/>
      <c r="AH194" s="131"/>
      <c r="AI194" s="131"/>
      <c r="AJ194" s="131"/>
      <c r="AK194" s="131"/>
    </row>
    <row r="195" spans="1:37" s="156" customFormat="1" ht="27" hidden="1" customHeight="1" x14ac:dyDescent="0.25">
      <c r="A195" s="977" t="s">
        <v>128</v>
      </c>
      <c r="B195" s="817">
        <v>650</v>
      </c>
      <c r="C195" s="818">
        <v>5</v>
      </c>
      <c r="D195" s="819">
        <v>3</v>
      </c>
      <c r="E195" s="817" t="s">
        <v>247</v>
      </c>
      <c r="F195" s="817">
        <v>200</v>
      </c>
      <c r="G195" s="860">
        <f>G196</f>
        <v>0</v>
      </c>
      <c r="H195" s="978">
        <f>H196</f>
        <v>0</v>
      </c>
      <c r="I195" s="872">
        <f>I196</f>
        <v>0</v>
      </c>
      <c r="J195" s="131"/>
      <c r="K195" s="131"/>
      <c r="L195" s="131"/>
      <c r="M195" s="131"/>
      <c r="N195" s="131"/>
      <c r="O195" s="131"/>
      <c r="P195" s="131"/>
      <c r="Q195" s="131"/>
      <c r="R195" s="131"/>
      <c r="S195" s="131"/>
      <c r="T195" s="131"/>
      <c r="U195" s="131"/>
      <c r="V195" s="131"/>
      <c r="W195" s="131"/>
      <c r="X195" s="131"/>
      <c r="Y195" s="131"/>
      <c r="Z195" s="131"/>
      <c r="AA195" s="131"/>
      <c r="AB195" s="131"/>
      <c r="AC195" s="131"/>
      <c r="AD195" s="131"/>
      <c r="AE195" s="131"/>
      <c r="AF195" s="131"/>
      <c r="AG195" s="131"/>
      <c r="AH195" s="131"/>
      <c r="AI195" s="131"/>
      <c r="AJ195" s="131"/>
      <c r="AK195" s="131"/>
    </row>
    <row r="196" spans="1:37" s="280" customFormat="1" ht="32.25" hidden="1" customHeight="1" thickBot="1" x14ac:dyDescent="0.3">
      <c r="A196" s="821" t="s">
        <v>129</v>
      </c>
      <c r="B196" s="822">
        <v>650</v>
      </c>
      <c r="C196" s="823">
        <v>5</v>
      </c>
      <c r="D196" s="824">
        <v>3</v>
      </c>
      <c r="E196" s="822" t="s">
        <v>247</v>
      </c>
      <c r="F196" s="822">
        <v>240</v>
      </c>
      <c r="G196" s="864">
        <v>0</v>
      </c>
      <c r="H196" s="930">
        <f>G196</f>
        <v>0</v>
      </c>
      <c r="I196" s="873">
        <v>0</v>
      </c>
      <c r="J196" s="131"/>
      <c r="K196" s="131"/>
      <c r="L196" s="131"/>
      <c r="M196" s="131"/>
      <c r="N196" s="131"/>
      <c r="O196" s="131"/>
      <c r="P196" s="131"/>
      <c r="Q196" s="131"/>
      <c r="R196" s="131"/>
      <c r="S196" s="131"/>
      <c r="T196" s="131"/>
      <c r="U196" s="131"/>
      <c r="V196" s="131"/>
      <c r="W196" s="131"/>
      <c r="X196" s="131"/>
      <c r="Y196" s="131"/>
      <c r="Z196" s="131"/>
      <c r="AA196" s="131"/>
      <c r="AB196" s="131"/>
      <c r="AC196" s="131"/>
      <c r="AD196" s="131"/>
      <c r="AE196" s="131"/>
      <c r="AF196" s="131"/>
      <c r="AG196" s="131"/>
      <c r="AH196" s="131"/>
      <c r="AI196" s="131"/>
      <c r="AJ196" s="131"/>
      <c r="AK196" s="131"/>
    </row>
    <row r="197" spans="1:37" s="133" customFormat="1" ht="31.2" outlineLevel="1" x14ac:dyDescent="0.25">
      <c r="A197" s="379" t="s">
        <v>452</v>
      </c>
      <c r="B197" s="380">
        <v>650</v>
      </c>
      <c r="C197" s="381">
        <v>5</v>
      </c>
      <c r="D197" s="382">
        <v>3</v>
      </c>
      <c r="E197" s="380" t="s">
        <v>242</v>
      </c>
      <c r="F197" s="380"/>
      <c r="G197" s="384">
        <f>G198</f>
        <v>3090</v>
      </c>
      <c r="H197" s="384">
        <f t="shared" ref="H197:I200" si="22">H198</f>
        <v>3090</v>
      </c>
      <c r="I197" s="857">
        <f t="shared" si="22"/>
        <v>0</v>
      </c>
      <c r="J197" s="132"/>
      <c r="K197" s="132"/>
      <c r="L197" s="132"/>
      <c r="M197" s="132"/>
      <c r="N197" s="132"/>
      <c r="O197" s="132"/>
      <c r="P197" s="132"/>
      <c r="Q197" s="132"/>
      <c r="R197" s="132"/>
      <c r="S197" s="132"/>
      <c r="T197" s="132"/>
      <c r="U197" s="132"/>
      <c r="V197" s="132"/>
      <c r="W197" s="132"/>
      <c r="X197" s="132"/>
      <c r="Y197" s="132"/>
      <c r="Z197" s="132"/>
      <c r="AA197" s="132"/>
      <c r="AB197" s="132"/>
      <c r="AC197" s="132"/>
      <c r="AD197" s="132"/>
      <c r="AE197" s="132"/>
      <c r="AF197" s="132"/>
      <c r="AG197" s="132"/>
      <c r="AH197" s="132"/>
      <c r="AI197" s="132"/>
      <c r="AJ197" s="132"/>
      <c r="AK197" s="132"/>
    </row>
    <row r="198" spans="1:37" s="133" customFormat="1" ht="31.2" outlineLevel="1" x14ac:dyDescent="0.25">
      <c r="A198" s="379" t="s">
        <v>243</v>
      </c>
      <c r="B198" s="380">
        <v>650</v>
      </c>
      <c r="C198" s="381">
        <v>5</v>
      </c>
      <c r="D198" s="382">
        <v>3</v>
      </c>
      <c r="E198" s="380" t="s">
        <v>420</v>
      </c>
      <c r="F198" s="380"/>
      <c r="G198" s="384">
        <f>G199</f>
        <v>3090</v>
      </c>
      <c r="H198" s="384">
        <f>H199</f>
        <v>3090</v>
      </c>
      <c r="I198" s="857">
        <f t="shared" si="22"/>
        <v>0</v>
      </c>
      <c r="J198" s="132"/>
      <c r="K198" s="132"/>
      <c r="L198" s="132"/>
      <c r="M198" s="132"/>
      <c r="N198" s="132"/>
      <c r="O198" s="132"/>
      <c r="P198" s="132"/>
      <c r="Q198" s="132"/>
      <c r="R198" s="132"/>
      <c r="S198" s="132"/>
      <c r="T198" s="132"/>
      <c r="U198" s="132"/>
      <c r="V198" s="132"/>
      <c r="W198" s="132"/>
      <c r="X198" s="132"/>
      <c r="Y198" s="132"/>
      <c r="Z198" s="132"/>
      <c r="AA198" s="132"/>
      <c r="AB198" s="132"/>
      <c r="AC198" s="132"/>
      <c r="AD198" s="132"/>
      <c r="AE198" s="132"/>
      <c r="AF198" s="132"/>
      <c r="AG198" s="132"/>
      <c r="AH198" s="132"/>
      <c r="AI198" s="132"/>
      <c r="AJ198" s="132"/>
      <c r="AK198" s="132"/>
    </row>
    <row r="199" spans="1:37" s="133" customFormat="1" ht="31.2" outlineLevel="1" x14ac:dyDescent="0.25">
      <c r="A199" s="436" t="s">
        <v>453</v>
      </c>
      <c r="B199" s="380">
        <v>650</v>
      </c>
      <c r="C199" s="381">
        <v>5</v>
      </c>
      <c r="D199" s="382">
        <v>3</v>
      </c>
      <c r="E199" s="380" t="s">
        <v>454</v>
      </c>
      <c r="F199" s="380"/>
      <c r="G199" s="384">
        <f>G200</f>
        <v>3090</v>
      </c>
      <c r="H199" s="384">
        <f t="shared" si="22"/>
        <v>3090</v>
      </c>
      <c r="I199" s="857">
        <f t="shared" si="22"/>
        <v>0</v>
      </c>
      <c r="J199" s="132"/>
      <c r="K199" s="132"/>
      <c r="L199" s="132"/>
      <c r="M199" s="132"/>
      <c r="N199" s="132"/>
      <c r="O199" s="132"/>
      <c r="P199" s="132"/>
      <c r="Q199" s="132"/>
      <c r="R199" s="132"/>
      <c r="S199" s="132"/>
      <c r="T199" s="132"/>
      <c r="U199" s="132"/>
      <c r="V199" s="132"/>
      <c r="W199" s="132"/>
      <c r="X199" s="132"/>
      <c r="Y199" s="132"/>
      <c r="Z199" s="132"/>
      <c r="AA199" s="132"/>
      <c r="AB199" s="132"/>
      <c r="AC199" s="132"/>
      <c r="AD199" s="132"/>
      <c r="AE199" s="132"/>
      <c r="AF199" s="132"/>
      <c r="AG199" s="132"/>
      <c r="AH199" s="132"/>
      <c r="AI199" s="132"/>
      <c r="AJ199" s="132"/>
      <c r="AK199" s="132"/>
    </row>
    <row r="200" spans="1:37" s="133" customFormat="1" ht="31.8" outlineLevel="1" thickBot="1" x14ac:dyDescent="0.3">
      <c r="A200" s="436" t="s">
        <v>219</v>
      </c>
      <c r="B200" s="380">
        <v>650</v>
      </c>
      <c r="C200" s="381">
        <v>5</v>
      </c>
      <c r="D200" s="382">
        <v>3</v>
      </c>
      <c r="E200" s="380" t="s">
        <v>454</v>
      </c>
      <c r="F200" s="380">
        <v>200</v>
      </c>
      <c r="G200" s="860">
        <f>G201</f>
        <v>3090</v>
      </c>
      <c r="H200" s="860">
        <f t="shared" si="22"/>
        <v>3090</v>
      </c>
      <c r="I200" s="872">
        <f t="shared" si="22"/>
        <v>0</v>
      </c>
      <c r="J200" s="132"/>
      <c r="K200" s="132"/>
      <c r="L200" s="132"/>
      <c r="M200" s="132"/>
      <c r="N200" s="132"/>
      <c r="O200" s="132"/>
      <c r="P200" s="132"/>
      <c r="Q200" s="132"/>
      <c r="R200" s="132"/>
      <c r="S200" s="132"/>
      <c r="T200" s="132"/>
      <c r="U200" s="132"/>
      <c r="V200" s="132"/>
      <c r="W200" s="132"/>
      <c r="X200" s="132"/>
      <c r="Y200" s="132"/>
      <c r="Z200" s="132"/>
      <c r="AA200" s="132"/>
      <c r="AB200" s="132"/>
      <c r="AC200" s="132"/>
      <c r="AD200" s="132"/>
      <c r="AE200" s="132"/>
      <c r="AF200" s="132"/>
      <c r="AG200" s="132"/>
      <c r="AH200" s="132"/>
      <c r="AI200" s="132"/>
      <c r="AJ200" s="132"/>
      <c r="AK200" s="132"/>
    </row>
    <row r="201" spans="1:37" s="134" customFormat="1" ht="31.5" customHeight="1" outlineLevel="1" thickBot="1" x14ac:dyDescent="0.3">
      <c r="A201" s="411" t="s">
        <v>129</v>
      </c>
      <c r="B201" s="390">
        <v>650</v>
      </c>
      <c r="C201" s="391">
        <v>5</v>
      </c>
      <c r="D201" s="392">
        <v>3</v>
      </c>
      <c r="E201" s="390" t="s">
        <v>454</v>
      </c>
      <c r="F201" s="390">
        <v>240</v>
      </c>
      <c r="G201" s="864">
        <f>'приложение 3 (№7 2019г.)'!G189</f>
        <v>3090</v>
      </c>
      <c r="H201" s="864">
        <f>G201</f>
        <v>3090</v>
      </c>
      <c r="I201" s="873">
        <v>0</v>
      </c>
      <c r="J201" s="132"/>
      <c r="K201" s="132"/>
      <c r="L201" s="132"/>
      <c r="M201" s="132"/>
      <c r="N201" s="132"/>
      <c r="O201" s="132"/>
      <c r="P201" s="132"/>
      <c r="Q201" s="132"/>
      <c r="R201" s="132"/>
      <c r="S201" s="132"/>
      <c r="T201" s="132"/>
      <c r="U201" s="132"/>
      <c r="V201" s="132"/>
      <c r="W201" s="132"/>
      <c r="X201" s="132"/>
      <c r="Y201" s="132"/>
      <c r="Z201" s="132"/>
      <c r="AA201" s="132"/>
      <c r="AB201" s="132"/>
      <c r="AC201" s="132"/>
      <c r="AD201" s="132"/>
      <c r="AE201" s="132"/>
      <c r="AF201" s="132"/>
      <c r="AG201" s="132"/>
      <c r="AH201" s="132"/>
      <c r="AI201" s="132"/>
      <c r="AJ201" s="132"/>
      <c r="AK201" s="132"/>
    </row>
    <row r="202" spans="1:37" s="133" customFormat="1" ht="46.8" outlineLevel="1" x14ac:dyDescent="0.25">
      <c r="A202" s="957" t="s">
        <v>403</v>
      </c>
      <c r="B202" s="850">
        <v>650</v>
      </c>
      <c r="C202" s="851">
        <v>5</v>
      </c>
      <c r="D202" s="852">
        <v>3</v>
      </c>
      <c r="E202" s="850" t="s">
        <v>235</v>
      </c>
      <c r="F202" s="850"/>
      <c r="G202" s="854">
        <f>G203</f>
        <v>2917.7</v>
      </c>
      <c r="H202" s="854">
        <f>H203</f>
        <v>2917.7</v>
      </c>
      <c r="I202" s="855">
        <f t="shared" ref="H202:I206" si="23">I203</f>
        <v>0</v>
      </c>
      <c r="J202" s="132"/>
      <c r="K202" s="132"/>
      <c r="L202" s="132"/>
      <c r="M202" s="132"/>
      <c r="N202" s="132"/>
      <c r="O202" s="132"/>
      <c r="P202" s="132"/>
      <c r="Q202" s="132"/>
      <c r="R202" s="132"/>
      <c r="S202" s="132"/>
      <c r="T202" s="132"/>
      <c r="U202" s="132"/>
      <c r="V202" s="132"/>
      <c r="W202" s="132"/>
      <c r="X202" s="132"/>
      <c r="Y202" s="132"/>
      <c r="Z202" s="132"/>
      <c r="AA202" s="132"/>
      <c r="AB202" s="132"/>
      <c r="AC202" s="132"/>
      <c r="AD202" s="132"/>
      <c r="AE202" s="132"/>
      <c r="AF202" s="132"/>
      <c r="AG202" s="132"/>
      <c r="AH202" s="132"/>
      <c r="AI202" s="132"/>
      <c r="AJ202" s="132"/>
      <c r="AK202" s="132"/>
    </row>
    <row r="203" spans="1:37" s="133" customFormat="1" outlineLevel="1" x14ac:dyDescent="0.25">
      <c r="A203" s="958" t="s">
        <v>407</v>
      </c>
      <c r="B203" s="380">
        <v>650</v>
      </c>
      <c r="C203" s="381">
        <v>5</v>
      </c>
      <c r="D203" s="382">
        <v>3</v>
      </c>
      <c r="E203" s="380" t="s">
        <v>404</v>
      </c>
      <c r="F203" s="380"/>
      <c r="G203" s="384">
        <f>G204+G208</f>
        <v>2917.7</v>
      </c>
      <c r="H203" s="384">
        <f t="shared" si="23"/>
        <v>2917.7</v>
      </c>
      <c r="I203" s="857">
        <f t="shared" si="23"/>
        <v>0</v>
      </c>
      <c r="J203" s="132"/>
      <c r="K203" s="132"/>
      <c r="L203" s="132"/>
      <c r="M203" s="132"/>
      <c r="N203" s="132"/>
      <c r="O203" s="132"/>
      <c r="P203" s="132"/>
      <c r="Q203" s="132"/>
      <c r="R203" s="132"/>
      <c r="S203" s="132"/>
      <c r="T203" s="132"/>
      <c r="U203" s="132"/>
      <c r="V203" s="132"/>
      <c r="W203" s="132"/>
      <c r="X203" s="132"/>
      <c r="Y203" s="132"/>
      <c r="Z203" s="132"/>
      <c r="AA203" s="132"/>
      <c r="AB203" s="132"/>
      <c r="AC203" s="132"/>
      <c r="AD203" s="132"/>
      <c r="AE203" s="132"/>
      <c r="AF203" s="132"/>
      <c r="AG203" s="132"/>
      <c r="AH203" s="132"/>
      <c r="AI203" s="132"/>
      <c r="AJ203" s="132"/>
      <c r="AK203" s="132"/>
    </row>
    <row r="204" spans="1:37" s="133" customFormat="1" ht="31.2" outlineLevel="1" x14ac:dyDescent="0.25">
      <c r="A204" s="958" t="s">
        <v>408</v>
      </c>
      <c r="B204" s="380">
        <v>650</v>
      </c>
      <c r="C204" s="381">
        <v>5</v>
      </c>
      <c r="D204" s="382">
        <v>3</v>
      </c>
      <c r="E204" s="380" t="s">
        <v>405</v>
      </c>
      <c r="F204" s="380"/>
      <c r="G204" s="384">
        <f>G205</f>
        <v>2564.1</v>
      </c>
      <c r="H204" s="384">
        <f>H205+H208</f>
        <v>2917.7</v>
      </c>
      <c r="I204" s="857">
        <f t="shared" si="23"/>
        <v>0</v>
      </c>
      <c r="J204" s="132"/>
      <c r="K204" s="132"/>
      <c r="L204" s="132"/>
      <c r="M204" s="132"/>
      <c r="N204" s="132"/>
      <c r="O204" s="132"/>
      <c r="P204" s="132"/>
      <c r="Q204" s="132"/>
      <c r="R204" s="132"/>
      <c r="S204" s="132"/>
      <c r="T204" s="132"/>
      <c r="U204" s="132"/>
      <c r="V204" s="132"/>
      <c r="W204" s="132"/>
      <c r="X204" s="132"/>
      <c r="Y204" s="132"/>
      <c r="Z204" s="132"/>
      <c r="AA204" s="132"/>
      <c r="AB204" s="132"/>
      <c r="AC204" s="132"/>
      <c r="AD204" s="132"/>
      <c r="AE204" s="132"/>
      <c r="AF204" s="132"/>
      <c r="AG204" s="132"/>
      <c r="AH204" s="132"/>
      <c r="AI204" s="132"/>
      <c r="AJ204" s="132"/>
      <c r="AK204" s="132"/>
    </row>
    <row r="205" spans="1:37" s="133" customFormat="1" ht="46.8" outlineLevel="1" x14ac:dyDescent="0.25">
      <c r="A205" s="958" t="s">
        <v>410</v>
      </c>
      <c r="B205" s="380">
        <v>650</v>
      </c>
      <c r="C205" s="381">
        <v>5</v>
      </c>
      <c r="D205" s="382">
        <v>3</v>
      </c>
      <c r="E205" s="380" t="s">
        <v>406</v>
      </c>
      <c r="F205" s="380"/>
      <c r="G205" s="384">
        <f>G206</f>
        <v>2564.1</v>
      </c>
      <c r="H205" s="384">
        <f t="shared" si="23"/>
        <v>2564.1</v>
      </c>
      <c r="I205" s="857">
        <f t="shared" si="23"/>
        <v>0</v>
      </c>
      <c r="J205" s="132"/>
      <c r="K205" s="132"/>
      <c r="L205" s="132"/>
      <c r="M205" s="132"/>
      <c r="N205" s="132"/>
      <c r="O205" s="132"/>
      <c r="P205" s="132"/>
      <c r="Q205" s="132"/>
      <c r="R205" s="132"/>
      <c r="S205" s="132"/>
      <c r="T205" s="132"/>
      <c r="U205" s="132"/>
      <c r="V205" s="132"/>
      <c r="W205" s="132"/>
      <c r="X205" s="132"/>
      <c r="Y205" s="132"/>
      <c r="Z205" s="132"/>
      <c r="AA205" s="132"/>
      <c r="AB205" s="132"/>
      <c r="AC205" s="132"/>
      <c r="AD205" s="132"/>
      <c r="AE205" s="132"/>
      <c r="AF205" s="132"/>
      <c r="AG205" s="132"/>
      <c r="AH205" s="132"/>
      <c r="AI205" s="132"/>
      <c r="AJ205" s="132"/>
      <c r="AK205" s="132"/>
    </row>
    <row r="206" spans="1:37" s="133" customFormat="1" ht="31.8" outlineLevel="1" thickBot="1" x14ac:dyDescent="0.3">
      <c r="A206" s="871" t="s">
        <v>219</v>
      </c>
      <c r="B206" s="817">
        <v>650</v>
      </c>
      <c r="C206" s="818">
        <v>5</v>
      </c>
      <c r="D206" s="819">
        <v>3</v>
      </c>
      <c r="E206" s="817" t="s">
        <v>406</v>
      </c>
      <c r="F206" s="817">
        <v>200</v>
      </c>
      <c r="G206" s="860">
        <f>G207</f>
        <v>2564.1</v>
      </c>
      <c r="H206" s="860">
        <f t="shared" si="23"/>
        <v>2564.1</v>
      </c>
      <c r="I206" s="872">
        <f t="shared" si="23"/>
        <v>0</v>
      </c>
      <c r="J206" s="132"/>
      <c r="K206" s="132"/>
      <c r="L206" s="132"/>
      <c r="M206" s="132"/>
      <c r="N206" s="132"/>
      <c r="O206" s="132"/>
      <c r="P206" s="132"/>
      <c r="Q206" s="132"/>
      <c r="R206" s="132"/>
      <c r="S206" s="132"/>
      <c r="T206" s="132"/>
      <c r="U206" s="132"/>
      <c r="V206" s="132"/>
      <c r="W206" s="132"/>
      <c r="X206" s="132"/>
      <c r="Y206" s="132"/>
      <c r="Z206" s="132"/>
      <c r="AA206" s="132"/>
      <c r="AB206" s="132"/>
      <c r="AC206" s="132"/>
      <c r="AD206" s="132"/>
      <c r="AE206" s="132"/>
      <c r="AF206" s="132"/>
      <c r="AG206" s="132"/>
      <c r="AH206" s="132"/>
      <c r="AI206" s="132"/>
      <c r="AJ206" s="132"/>
      <c r="AK206" s="132"/>
    </row>
    <row r="207" spans="1:37" s="134" customFormat="1" ht="31.5" customHeight="1" outlineLevel="1" thickBot="1" x14ac:dyDescent="0.3">
      <c r="A207" s="821" t="s">
        <v>129</v>
      </c>
      <c r="B207" s="822">
        <v>650</v>
      </c>
      <c r="C207" s="823">
        <v>5</v>
      </c>
      <c r="D207" s="824">
        <v>3</v>
      </c>
      <c r="E207" s="822" t="s">
        <v>406</v>
      </c>
      <c r="F207" s="822">
        <v>240</v>
      </c>
      <c r="G207" s="864">
        <f>'приложение 3 (№7 2019г.)'!G195</f>
        <v>2564.1</v>
      </c>
      <c r="H207" s="864">
        <f>G207</f>
        <v>2564.1</v>
      </c>
      <c r="I207" s="873">
        <v>0</v>
      </c>
      <c r="J207" s="132"/>
      <c r="K207" s="132"/>
      <c r="L207" s="132"/>
      <c r="M207" s="132"/>
      <c r="N207" s="132"/>
      <c r="O207" s="132"/>
      <c r="P207" s="132"/>
      <c r="Q207" s="132"/>
      <c r="R207" s="132"/>
      <c r="S207" s="132"/>
      <c r="T207" s="132"/>
      <c r="U207" s="132"/>
      <c r="V207" s="132"/>
      <c r="W207" s="132"/>
      <c r="X207" s="132"/>
      <c r="Y207" s="132"/>
      <c r="Z207" s="132"/>
      <c r="AA207" s="132"/>
      <c r="AB207" s="132"/>
      <c r="AC207" s="132"/>
      <c r="AD207" s="132"/>
      <c r="AE207" s="132"/>
      <c r="AF207" s="132"/>
      <c r="AG207" s="132"/>
      <c r="AH207" s="132"/>
      <c r="AI207" s="132"/>
      <c r="AJ207" s="132"/>
      <c r="AK207" s="132"/>
    </row>
    <row r="208" spans="1:37" s="133" customFormat="1" ht="31.2" outlineLevel="1" x14ac:dyDescent="0.25">
      <c r="A208" s="957" t="s">
        <v>413</v>
      </c>
      <c r="B208" s="850">
        <v>650</v>
      </c>
      <c r="C208" s="851">
        <v>5</v>
      </c>
      <c r="D208" s="852">
        <v>3</v>
      </c>
      <c r="E208" s="850" t="s">
        <v>411</v>
      </c>
      <c r="F208" s="850"/>
      <c r="G208" s="854">
        <f>G209</f>
        <v>353.6</v>
      </c>
      <c r="H208" s="854">
        <f>H209+H284</f>
        <v>353.6</v>
      </c>
      <c r="I208" s="855">
        <f>I209+I284</f>
        <v>0</v>
      </c>
      <c r="J208" s="132"/>
      <c r="K208" s="316"/>
      <c r="L208" s="132"/>
      <c r="M208" s="132"/>
      <c r="N208" s="132"/>
      <c r="O208" s="132"/>
      <c r="P208" s="132"/>
      <c r="Q208" s="132"/>
      <c r="R208" s="132"/>
      <c r="S208" s="132"/>
      <c r="T208" s="132"/>
      <c r="U208" s="132"/>
      <c r="V208" s="132"/>
      <c r="W208" s="132"/>
      <c r="X208" s="132"/>
      <c r="Y208" s="132"/>
      <c r="Z208" s="132"/>
      <c r="AA208" s="132"/>
      <c r="AB208" s="132"/>
      <c r="AC208" s="132"/>
      <c r="AD208" s="132"/>
      <c r="AE208" s="132"/>
      <c r="AF208" s="132"/>
      <c r="AG208" s="132"/>
      <c r="AH208" s="132"/>
      <c r="AI208" s="132"/>
      <c r="AJ208" s="132"/>
      <c r="AK208" s="132"/>
    </row>
    <row r="209" spans="1:37" s="133" customFormat="1" ht="33.75" customHeight="1" outlineLevel="1" thickBot="1" x14ac:dyDescent="0.3">
      <c r="A209" s="959" t="s">
        <v>126</v>
      </c>
      <c r="B209" s="817">
        <v>650</v>
      </c>
      <c r="C209" s="818">
        <v>5</v>
      </c>
      <c r="D209" s="819">
        <v>3</v>
      </c>
      <c r="E209" s="817" t="s">
        <v>412</v>
      </c>
      <c r="F209" s="817"/>
      <c r="G209" s="860">
        <f>G210</f>
        <v>353.6</v>
      </c>
      <c r="H209" s="860">
        <f>H210+H220</f>
        <v>353.6</v>
      </c>
      <c r="I209" s="872">
        <f>I210+I220</f>
        <v>0</v>
      </c>
      <c r="J209" s="132"/>
      <c r="K209" s="132"/>
      <c r="L209" s="132"/>
      <c r="M209" s="132"/>
      <c r="N209" s="132"/>
      <c r="O209" s="132"/>
      <c r="P209" s="132"/>
      <c r="Q209" s="132"/>
      <c r="R209" s="132"/>
      <c r="S209" s="132"/>
      <c r="T209" s="132"/>
      <c r="U209" s="132"/>
      <c r="V209" s="132"/>
      <c r="W209" s="132"/>
      <c r="X209" s="132"/>
      <c r="Y209" s="132"/>
      <c r="Z209" s="132"/>
      <c r="AA209" s="132"/>
      <c r="AB209" s="132"/>
      <c r="AC209" s="132"/>
      <c r="AD209" s="132"/>
      <c r="AE209" s="132"/>
      <c r="AF209" s="132"/>
      <c r="AG209" s="132"/>
      <c r="AH209" s="132"/>
      <c r="AI209" s="132"/>
      <c r="AJ209" s="132"/>
      <c r="AK209" s="132"/>
    </row>
    <row r="210" spans="1:37" s="133" customFormat="1" ht="33.75" customHeight="1" outlineLevel="1" thickBot="1" x14ac:dyDescent="0.3">
      <c r="A210" s="979" t="s">
        <v>128</v>
      </c>
      <c r="B210" s="980">
        <v>650</v>
      </c>
      <c r="C210" s="981">
        <v>5</v>
      </c>
      <c r="D210" s="982">
        <v>3</v>
      </c>
      <c r="E210" s="980" t="s">
        <v>412</v>
      </c>
      <c r="F210" s="980">
        <v>200</v>
      </c>
      <c r="G210" s="983">
        <f>G211</f>
        <v>353.6</v>
      </c>
      <c r="H210" s="984">
        <f>G210</f>
        <v>353.6</v>
      </c>
      <c r="I210" s="985">
        <v>0</v>
      </c>
      <c r="J210" s="132"/>
      <c r="K210" s="132"/>
      <c r="L210" s="132"/>
      <c r="M210" s="132"/>
      <c r="N210" s="132"/>
      <c r="O210" s="132"/>
      <c r="P210" s="132"/>
      <c r="Q210" s="132"/>
      <c r="R210" s="132"/>
      <c r="S210" s="132"/>
      <c r="T210" s="132"/>
      <c r="U210" s="132"/>
      <c r="V210" s="132"/>
      <c r="W210" s="132"/>
      <c r="X210" s="132"/>
      <c r="Y210" s="132"/>
      <c r="Z210" s="132"/>
      <c r="AA210" s="132"/>
      <c r="AB210" s="132"/>
      <c r="AC210" s="132"/>
      <c r="AD210" s="132"/>
      <c r="AE210" s="132"/>
      <c r="AF210" s="132"/>
      <c r="AG210" s="132"/>
      <c r="AH210" s="132"/>
      <c r="AI210" s="132"/>
      <c r="AJ210" s="132"/>
      <c r="AK210" s="132"/>
    </row>
    <row r="211" spans="1:37" s="133" customFormat="1" ht="33.75" customHeight="1" outlineLevel="1" thickBot="1" x14ac:dyDescent="0.3">
      <c r="A211" s="821" t="s">
        <v>129</v>
      </c>
      <c r="B211" s="822">
        <v>650</v>
      </c>
      <c r="C211" s="823">
        <v>5</v>
      </c>
      <c r="D211" s="824">
        <v>3</v>
      </c>
      <c r="E211" s="822" t="s">
        <v>412</v>
      </c>
      <c r="F211" s="822">
        <v>240</v>
      </c>
      <c r="G211" s="864">
        <f>'приложение 3 (№7 2019г.)'!G199</f>
        <v>353.6</v>
      </c>
      <c r="H211" s="864">
        <f>G211</f>
        <v>353.6</v>
      </c>
      <c r="I211" s="873">
        <v>0</v>
      </c>
      <c r="J211" s="132"/>
      <c r="K211" s="132"/>
      <c r="L211" s="132"/>
      <c r="M211" s="132"/>
      <c r="N211" s="132"/>
      <c r="O211" s="132"/>
      <c r="P211" s="132"/>
      <c r="Q211" s="132"/>
      <c r="R211" s="132"/>
      <c r="S211" s="132"/>
      <c r="T211" s="132"/>
      <c r="U211" s="132"/>
      <c r="V211" s="132"/>
      <c r="W211" s="132"/>
      <c r="X211" s="132"/>
      <c r="Y211" s="132"/>
      <c r="Z211" s="132"/>
      <c r="AA211" s="132"/>
      <c r="AB211" s="132"/>
      <c r="AC211" s="132"/>
      <c r="AD211" s="132"/>
      <c r="AE211" s="132"/>
      <c r="AF211" s="132"/>
      <c r="AG211" s="132"/>
      <c r="AH211" s="132"/>
      <c r="AI211" s="132"/>
      <c r="AJ211" s="132"/>
      <c r="AK211" s="132"/>
    </row>
    <row r="212" spans="1:37" s="280" customFormat="1" x14ac:dyDescent="0.25">
      <c r="A212" s="849" t="s">
        <v>112</v>
      </c>
      <c r="B212" s="850">
        <v>650</v>
      </c>
      <c r="C212" s="851">
        <v>5</v>
      </c>
      <c r="D212" s="852">
        <v>3</v>
      </c>
      <c r="E212" s="850" t="s">
        <v>113</v>
      </c>
      <c r="F212" s="850"/>
      <c r="G212" s="854">
        <f>G213</f>
        <v>4284.1000000000004</v>
      </c>
      <c r="H212" s="854">
        <f>H213+H214</f>
        <v>0</v>
      </c>
      <c r="I212" s="855">
        <f>I213+I214</f>
        <v>0</v>
      </c>
      <c r="J212" s="131"/>
      <c r="K212" s="131"/>
      <c r="L212" s="131"/>
      <c r="M212" s="131"/>
      <c r="N212" s="131"/>
      <c r="O212" s="131"/>
      <c r="P212" s="131"/>
      <c r="Q212" s="131"/>
      <c r="R212" s="131"/>
      <c r="S212" s="131"/>
      <c r="T212" s="131"/>
      <c r="U212" s="131"/>
      <c r="V212" s="131"/>
      <c r="W212" s="131"/>
      <c r="X212" s="131"/>
      <c r="Y212" s="131"/>
      <c r="Z212" s="131"/>
      <c r="AA212" s="131"/>
      <c r="AB212" s="131"/>
      <c r="AC212" s="131"/>
      <c r="AD212" s="131"/>
      <c r="AE212" s="131"/>
      <c r="AF212" s="131"/>
      <c r="AG212" s="131"/>
      <c r="AH212" s="131"/>
      <c r="AI212" s="131"/>
      <c r="AJ212" s="131"/>
      <c r="AK212" s="131"/>
    </row>
    <row r="213" spans="1:37" s="280" customFormat="1" x14ac:dyDescent="0.25">
      <c r="A213" s="856" t="s">
        <v>248</v>
      </c>
      <c r="B213" s="380">
        <v>650</v>
      </c>
      <c r="C213" s="381">
        <v>5</v>
      </c>
      <c r="D213" s="382">
        <v>3</v>
      </c>
      <c r="E213" s="380" t="s">
        <v>230</v>
      </c>
      <c r="F213" s="380"/>
      <c r="G213" s="384">
        <f>G214</f>
        <v>4284.1000000000004</v>
      </c>
      <c r="H213" s="384">
        <v>0</v>
      </c>
      <c r="I213" s="857">
        <v>0</v>
      </c>
      <c r="J213" s="131"/>
      <c r="K213" s="131"/>
      <c r="L213" s="131"/>
      <c r="M213" s="131"/>
      <c r="N213" s="131"/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  <c r="Z213" s="131"/>
      <c r="AA213" s="131"/>
      <c r="AB213" s="131"/>
      <c r="AC213" s="131"/>
      <c r="AD213" s="131"/>
      <c r="AE213" s="131"/>
      <c r="AF213" s="131"/>
      <c r="AG213" s="131"/>
      <c r="AH213" s="131"/>
      <c r="AI213" s="131"/>
      <c r="AJ213" s="131"/>
      <c r="AK213" s="131"/>
    </row>
    <row r="214" spans="1:37" s="156" customFormat="1" x14ac:dyDescent="0.25">
      <c r="A214" s="856" t="s">
        <v>126</v>
      </c>
      <c r="B214" s="380">
        <v>650</v>
      </c>
      <c r="C214" s="381">
        <v>5</v>
      </c>
      <c r="D214" s="382">
        <v>3</v>
      </c>
      <c r="E214" s="380" t="s">
        <v>231</v>
      </c>
      <c r="F214" s="380"/>
      <c r="G214" s="384">
        <f>G215</f>
        <v>4284.1000000000004</v>
      </c>
      <c r="H214" s="384">
        <v>0</v>
      </c>
      <c r="I214" s="857">
        <v>0</v>
      </c>
      <c r="J214" s="131"/>
      <c r="K214" s="131"/>
      <c r="L214" s="131"/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  <c r="AA214" s="131"/>
      <c r="AB214" s="131"/>
      <c r="AC214" s="131"/>
      <c r="AD214" s="131"/>
      <c r="AE214" s="131"/>
      <c r="AF214" s="131"/>
      <c r="AG214" s="131"/>
      <c r="AH214" s="131"/>
      <c r="AI214" s="131"/>
      <c r="AJ214" s="131"/>
      <c r="AK214" s="131"/>
    </row>
    <row r="215" spans="1:37" s="156" customFormat="1" ht="31.8" thickBot="1" x14ac:dyDescent="0.3">
      <c r="A215" s="410" t="s">
        <v>219</v>
      </c>
      <c r="B215" s="817">
        <v>650</v>
      </c>
      <c r="C215" s="818">
        <v>5</v>
      </c>
      <c r="D215" s="819">
        <v>3</v>
      </c>
      <c r="E215" s="817" t="s">
        <v>231</v>
      </c>
      <c r="F215" s="817">
        <v>200</v>
      </c>
      <c r="G215" s="860">
        <f>G216</f>
        <v>4284.1000000000004</v>
      </c>
      <c r="H215" s="860">
        <f>H216</f>
        <v>0</v>
      </c>
      <c r="I215" s="872">
        <f>I216</f>
        <v>0</v>
      </c>
      <c r="J215" s="131"/>
      <c r="K215" s="131"/>
      <c r="L215" s="131"/>
      <c r="M215" s="131"/>
      <c r="N215" s="131"/>
      <c r="O215" s="131"/>
      <c r="P215" s="131"/>
      <c r="Q215" s="131"/>
      <c r="R215" s="131"/>
      <c r="S215" s="131"/>
      <c r="T215" s="131"/>
      <c r="U215" s="131"/>
      <c r="V215" s="131"/>
      <c r="W215" s="131"/>
      <c r="X215" s="131"/>
      <c r="Y215" s="131"/>
      <c r="Z215" s="131"/>
      <c r="AA215" s="131"/>
      <c r="AB215" s="131"/>
      <c r="AC215" s="131"/>
      <c r="AD215" s="131"/>
      <c r="AE215" s="131"/>
      <c r="AF215" s="131"/>
      <c r="AG215" s="131"/>
      <c r="AH215" s="131"/>
      <c r="AI215" s="131"/>
      <c r="AJ215" s="131"/>
      <c r="AK215" s="131"/>
    </row>
    <row r="216" spans="1:37" s="280" customFormat="1" ht="35.4" customHeight="1" thickBot="1" x14ac:dyDescent="0.3">
      <c r="A216" s="821" t="s">
        <v>129</v>
      </c>
      <c r="B216" s="822">
        <v>650</v>
      </c>
      <c r="C216" s="823">
        <v>5</v>
      </c>
      <c r="D216" s="824">
        <v>3</v>
      </c>
      <c r="E216" s="822" t="s">
        <v>231</v>
      </c>
      <c r="F216" s="822">
        <v>240</v>
      </c>
      <c r="G216" s="864">
        <f>'приложение 3 (№7 2019г.)'!G204</f>
        <v>4284.1000000000004</v>
      </c>
      <c r="H216" s="864">
        <v>0</v>
      </c>
      <c r="I216" s="873">
        <v>0</v>
      </c>
      <c r="J216" s="131"/>
      <c r="K216" s="131"/>
      <c r="L216" s="131"/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  <c r="AA216" s="131"/>
      <c r="AB216" s="131"/>
      <c r="AC216" s="131"/>
      <c r="AD216" s="131"/>
      <c r="AE216" s="131"/>
      <c r="AF216" s="131"/>
      <c r="AG216" s="131"/>
      <c r="AH216" s="131"/>
      <c r="AI216" s="131"/>
      <c r="AJ216" s="131"/>
      <c r="AK216" s="131"/>
    </row>
    <row r="217" spans="1:37" s="134" customFormat="1" ht="21.6" hidden="1" customHeight="1" thickBot="1" x14ac:dyDescent="0.3">
      <c r="A217" s="897" t="s">
        <v>249</v>
      </c>
      <c r="B217" s="898">
        <v>650</v>
      </c>
      <c r="C217" s="898">
        <v>7</v>
      </c>
      <c r="D217" s="886"/>
      <c r="E217" s="887"/>
      <c r="F217" s="888"/>
      <c r="G217" s="840">
        <f>G218</f>
        <v>0</v>
      </c>
      <c r="H217" s="933">
        <f t="shared" ref="H217:I219" si="24">H218</f>
        <v>0</v>
      </c>
      <c r="I217" s="934">
        <f t="shared" si="24"/>
        <v>0</v>
      </c>
      <c r="J217" s="132"/>
      <c r="K217" s="132"/>
      <c r="L217" s="132"/>
      <c r="M217" s="132"/>
      <c r="N217" s="132"/>
      <c r="O217" s="132"/>
      <c r="P217" s="132"/>
      <c r="Q217" s="132"/>
      <c r="R217" s="132"/>
      <c r="S217" s="132"/>
      <c r="T217" s="132"/>
      <c r="U217" s="132"/>
      <c r="V217" s="132"/>
      <c r="W217" s="132"/>
      <c r="X217" s="132"/>
      <c r="Y217" s="132"/>
      <c r="Z217" s="132"/>
      <c r="AA217" s="132"/>
      <c r="AB217" s="132"/>
      <c r="AC217" s="132"/>
      <c r="AD217" s="132"/>
      <c r="AE217" s="132"/>
      <c r="AF217" s="132"/>
      <c r="AG217" s="132"/>
      <c r="AH217" s="132"/>
      <c r="AI217" s="132"/>
      <c r="AJ217" s="132"/>
      <c r="AK217" s="132"/>
    </row>
    <row r="218" spans="1:37" s="134" customFormat="1" ht="18" hidden="1" customHeight="1" thickBot="1" x14ac:dyDescent="0.3">
      <c r="A218" s="970" t="s">
        <v>250</v>
      </c>
      <c r="B218" s="971">
        <v>650</v>
      </c>
      <c r="C218" s="971">
        <v>7</v>
      </c>
      <c r="D218" s="972">
        <v>7</v>
      </c>
      <c r="E218" s="986"/>
      <c r="F218" s="954"/>
      <c r="G218" s="955">
        <f>G219</f>
        <v>0</v>
      </c>
      <c r="H218" s="973">
        <f t="shared" si="24"/>
        <v>0</v>
      </c>
      <c r="I218" s="974">
        <f t="shared" si="24"/>
        <v>0</v>
      </c>
      <c r="J218" s="132"/>
      <c r="K218" s="132"/>
      <c r="L218" s="132"/>
      <c r="M218" s="132"/>
      <c r="N218" s="132"/>
      <c r="O218" s="132"/>
      <c r="P218" s="132"/>
      <c r="Q218" s="132"/>
      <c r="R218" s="132"/>
      <c r="S218" s="132"/>
      <c r="T218" s="132"/>
      <c r="U218" s="132"/>
      <c r="V218" s="132"/>
      <c r="W218" s="132"/>
      <c r="X218" s="132"/>
      <c r="Y218" s="132"/>
      <c r="Z218" s="132"/>
      <c r="AA218" s="132"/>
      <c r="AB218" s="132"/>
      <c r="AC218" s="132"/>
      <c r="AD218" s="132"/>
      <c r="AE218" s="132"/>
      <c r="AF218" s="132"/>
      <c r="AG218" s="132"/>
      <c r="AH218" s="132"/>
      <c r="AI218" s="132"/>
      <c r="AJ218" s="132"/>
      <c r="AK218" s="132"/>
    </row>
    <row r="219" spans="1:37" s="134" customFormat="1" ht="31.2" hidden="1" outlineLevel="1" x14ac:dyDescent="0.25">
      <c r="A219" s="957" t="s">
        <v>350</v>
      </c>
      <c r="B219" s="850">
        <v>650</v>
      </c>
      <c r="C219" s="851">
        <v>7</v>
      </c>
      <c r="D219" s="852">
        <v>7</v>
      </c>
      <c r="E219" s="850" t="s">
        <v>252</v>
      </c>
      <c r="F219" s="850"/>
      <c r="G219" s="854">
        <f>G220</f>
        <v>0</v>
      </c>
      <c r="H219" s="868">
        <f t="shared" si="24"/>
        <v>0</v>
      </c>
      <c r="I219" s="869">
        <f t="shared" si="24"/>
        <v>0</v>
      </c>
      <c r="J219" s="132"/>
      <c r="K219" s="132"/>
      <c r="L219" s="132"/>
      <c r="M219" s="132"/>
      <c r="N219" s="132"/>
      <c r="O219" s="132"/>
      <c r="P219" s="132"/>
      <c r="Q219" s="132"/>
      <c r="R219" s="132"/>
      <c r="S219" s="132"/>
      <c r="T219" s="132"/>
      <c r="U219" s="132"/>
      <c r="V219" s="132"/>
      <c r="W219" s="132"/>
      <c r="X219" s="132"/>
      <c r="Y219" s="132"/>
      <c r="Z219" s="132"/>
      <c r="AA219" s="132"/>
      <c r="AB219" s="132"/>
      <c r="AC219" s="132"/>
      <c r="AD219" s="132"/>
      <c r="AE219" s="132"/>
      <c r="AF219" s="132"/>
      <c r="AG219" s="132"/>
      <c r="AH219" s="132"/>
      <c r="AI219" s="132"/>
      <c r="AJ219" s="132"/>
      <c r="AK219" s="132"/>
    </row>
    <row r="220" spans="1:37" s="133" customFormat="1" ht="31.2" hidden="1" outlineLevel="1" x14ac:dyDescent="0.25">
      <c r="A220" s="856" t="s">
        <v>253</v>
      </c>
      <c r="B220" s="380">
        <v>650</v>
      </c>
      <c r="C220" s="381">
        <v>7</v>
      </c>
      <c r="D220" s="382">
        <v>7</v>
      </c>
      <c r="E220" s="380" t="s">
        <v>254</v>
      </c>
      <c r="F220" s="380"/>
      <c r="G220" s="384">
        <f>G221</f>
        <v>0</v>
      </c>
      <c r="H220" s="952">
        <f>H221</f>
        <v>0</v>
      </c>
      <c r="I220" s="953">
        <v>0</v>
      </c>
      <c r="J220" s="132"/>
      <c r="K220" s="132"/>
      <c r="L220" s="132"/>
      <c r="M220" s="132"/>
      <c r="N220" s="132"/>
      <c r="O220" s="132"/>
      <c r="P220" s="132"/>
      <c r="Q220" s="132"/>
      <c r="R220" s="132"/>
      <c r="S220" s="132"/>
      <c r="T220" s="132"/>
      <c r="U220" s="132"/>
      <c r="V220" s="132"/>
      <c r="W220" s="132"/>
      <c r="X220" s="132"/>
      <c r="Y220" s="132"/>
      <c r="Z220" s="132"/>
      <c r="AA220" s="132"/>
      <c r="AB220" s="132"/>
      <c r="AC220" s="132"/>
      <c r="AD220" s="132"/>
      <c r="AE220" s="132"/>
      <c r="AF220" s="132"/>
      <c r="AG220" s="132"/>
      <c r="AH220" s="132"/>
      <c r="AI220" s="132"/>
      <c r="AJ220" s="132"/>
      <c r="AK220" s="132"/>
    </row>
    <row r="221" spans="1:37" s="133" customFormat="1" ht="34.200000000000003" hidden="1" customHeight="1" outlineLevel="1" x14ac:dyDescent="0.25">
      <c r="A221" s="856" t="s">
        <v>255</v>
      </c>
      <c r="B221" s="380">
        <v>650</v>
      </c>
      <c r="C221" s="381">
        <v>7</v>
      </c>
      <c r="D221" s="382">
        <v>7</v>
      </c>
      <c r="E221" s="461" t="s">
        <v>256</v>
      </c>
      <c r="F221" s="380"/>
      <c r="G221" s="384">
        <f>G223</f>
        <v>0</v>
      </c>
      <c r="H221" s="384">
        <f t="shared" ref="H221:I223" si="25">H222</f>
        <v>0</v>
      </c>
      <c r="I221" s="857">
        <f t="shared" si="25"/>
        <v>0</v>
      </c>
      <c r="J221" s="132"/>
      <c r="K221" s="132"/>
      <c r="L221" s="132"/>
      <c r="M221" s="132"/>
      <c r="N221" s="132"/>
      <c r="O221" s="132"/>
      <c r="P221" s="132"/>
      <c r="Q221" s="132"/>
      <c r="R221" s="132"/>
      <c r="S221" s="132"/>
      <c r="T221" s="132"/>
      <c r="U221" s="132"/>
      <c r="V221" s="132"/>
      <c r="W221" s="132"/>
      <c r="X221" s="132"/>
      <c r="Y221" s="132"/>
      <c r="Z221" s="132"/>
      <c r="AA221" s="132"/>
      <c r="AB221" s="132"/>
      <c r="AC221" s="132"/>
      <c r="AD221" s="132"/>
      <c r="AE221" s="132"/>
      <c r="AF221" s="132"/>
      <c r="AG221" s="132"/>
      <c r="AH221" s="132"/>
      <c r="AI221" s="132"/>
      <c r="AJ221" s="132"/>
      <c r="AK221" s="132"/>
    </row>
    <row r="222" spans="1:37" s="133" customFormat="1" hidden="1" outlineLevel="1" x14ac:dyDescent="0.25">
      <c r="A222" s="856" t="s">
        <v>257</v>
      </c>
      <c r="B222" s="380">
        <v>650</v>
      </c>
      <c r="C222" s="381">
        <v>7</v>
      </c>
      <c r="D222" s="382">
        <v>7</v>
      </c>
      <c r="E222" s="380" t="s">
        <v>258</v>
      </c>
      <c r="F222" s="380"/>
      <c r="G222" s="384">
        <f>G223</f>
        <v>0</v>
      </c>
      <c r="H222" s="384">
        <f t="shared" si="25"/>
        <v>0</v>
      </c>
      <c r="I222" s="857">
        <f t="shared" si="25"/>
        <v>0</v>
      </c>
      <c r="J222" s="132"/>
      <c r="K222" s="132"/>
      <c r="L222" s="132"/>
      <c r="M222" s="132"/>
      <c r="N222" s="132"/>
      <c r="O222" s="132"/>
      <c r="P222" s="132"/>
      <c r="Q222" s="132"/>
      <c r="R222" s="132"/>
      <c r="S222" s="132"/>
      <c r="T222" s="132"/>
      <c r="U222" s="132"/>
      <c r="V222" s="132"/>
      <c r="W222" s="132"/>
      <c r="X222" s="132"/>
      <c r="Y222" s="132"/>
      <c r="Z222" s="132"/>
      <c r="AA222" s="132"/>
      <c r="AB222" s="132"/>
      <c r="AC222" s="132"/>
      <c r="AD222" s="132"/>
      <c r="AE222" s="132"/>
      <c r="AF222" s="132"/>
      <c r="AG222" s="132"/>
      <c r="AH222" s="132"/>
      <c r="AI222" s="132"/>
      <c r="AJ222" s="132"/>
      <c r="AK222" s="132"/>
    </row>
    <row r="223" spans="1:37" s="134" customFormat="1" ht="63" hidden="1" outlineLevel="1" thickBot="1" x14ac:dyDescent="0.3">
      <c r="A223" s="871" t="s">
        <v>118</v>
      </c>
      <c r="B223" s="817">
        <v>650</v>
      </c>
      <c r="C223" s="818">
        <v>7</v>
      </c>
      <c r="D223" s="819">
        <v>7</v>
      </c>
      <c r="E223" s="817" t="s">
        <v>258</v>
      </c>
      <c r="F223" s="817">
        <v>100</v>
      </c>
      <c r="G223" s="860">
        <f>G224</f>
        <v>0</v>
      </c>
      <c r="H223" s="860">
        <f t="shared" si="25"/>
        <v>0</v>
      </c>
      <c r="I223" s="872">
        <f t="shared" si="25"/>
        <v>0</v>
      </c>
      <c r="J223" s="132"/>
      <c r="K223" s="132"/>
      <c r="L223" s="132"/>
      <c r="M223" s="132"/>
      <c r="N223" s="132"/>
      <c r="O223" s="132"/>
      <c r="P223" s="132"/>
      <c r="Q223" s="132"/>
      <c r="R223" s="132"/>
      <c r="S223" s="132"/>
      <c r="T223" s="132"/>
      <c r="U223" s="132"/>
      <c r="V223" s="132"/>
      <c r="W223" s="132"/>
      <c r="X223" s="132"/>
      <c r="Y223" s="132"/>
      <c r="Z223" s="132"/>
      <c r="AA223" s="132"/>
      <c r="AB223" s="132"/>
      <c r="AC223" s="132"/>
      <c r="AD223" s="132"/>
      <c r="AE223" s="132"/>
      <c r="AF223" s="132"/>
      <c r="AG223" s="132"/>
      <c r="AH223" s="132"/>
      <c r="AI223" s="132"/>
      <c r="AJ223" s="132"/>
      <c r="AK223" s="132"/>
    </row>
    <row r="224" spans="1:37" s="133" customFormat="1" ht="16.2" hidden="1" outlineLevel="1" thickBot="1" x14ac:dyDescent="0.3">
      <c r="A224" s="821" t="s">
        <v>259</v>
      </c>
      <c r="B224" s="822">
        <v>650</v>
      </c>
      <c r="C224" s="823">
        <v>7</v>
      </c>
      <c r="D224" s="824">
        <v>7</v>
      </c>
      <c r="E224" s="822" t="s">
        <v>258</v>
      </c>
      <c r="F224" s="822">
        <v>110</v>
      </c>
      <c r="G224" s="864">
        <v>0</v>
      </c>
      <c r="H224" s="865">
        <v>0</v>
      </c>
      <c r="I224" s="866">
        <v>0</v>
      </c>
      <c r="J224" s="132"/>
      <c r="K224" s="132"/>
      <c r="L224" s="132"/>
      <c r="M224" s="132"/>
      <c r="N224" s="132"/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132"/>
      <c r="Z224" s="132"/>
      <c r="AA224" s="132"/>
      <c r="AB224" s="132"/>
      <c r="AC224" s="132"/>
      <c r="AD224" s="132"/>
      <c r="AE224" s="132"/>
      <c r="AF224" s="132"/>
      <c r="AG224" s="132"/>
      <c r="AH224" s="132"/>
      <c r="AI224" s="132"/>
      <c r="AJ224" s="132"/>
      <c r="AK224" s="132"/>
    </row>
    <row r="225" spans="1:37" s="134" customFormat="1" ht="21.75" customHeight="1" collapsed="1" thickBot="1" x14ac:dyDescent="0.3">
      <c r="A225" s="987" t="s">
        <v>418</v>
      </c>
      <c r="B225" s="898">
        <v>650</v>
      </c>
      <c r="C225" s="898">
        <v>6</v>
      </c>
      <c r="D225" s="886"/>
      <c r="E225" s="887"/>
      <c r="F225" s="888"/>
      <c r="G225" s="840">
        <f>G226</f>
        <v>12184.6</v>
      </c>
      <c r="H225" s="933">
        <f>H226+H250</f>
        <v>12184.6</v>
      </c>
      <c r="I225" s="934">
        <f t="shared" ref="H225:I227" si="26">I226</f>
        <v>2</v>
      </c>
      <c r="J225" s="132"/>
      <c r="K225" s="132"/>
      <c r="L225" s="132"/>
      <c r="M225" s="132"/>
      <c r="N225" s="132"/>
      <c r="O225" s="132"/>
      <c r="P225" s="132"/>
      <c r="Q225" s="132"/>
      <c r="R225" s="132"/>
      <c r="S225" s="132"/>
      <c r="T225" s="132"/>
      <c r="U225" s="132"/>
      <c r="V225" s="132"/>
      <c r="W225" s="132"/>
      <c r="X225" s="132"/>
      <c r="Y225" s="132"/>
      <c r="Z225" s="132"/>
      <c r="AA225" s="132"/>
      <c r="AB225" s="132"/>
      <c r="AC225" s="132"/>
      <c r="AD225" s="132"/>
      <c r="AE225" s="132"/>
      <c r="AF225" s="132"/>
      <c r="AG225" s="132"/>
      <c r="AH225" s="132"/>
      <c r="AI225" s="132"/>
      <c r="AJ225" s="132"/>
      <c r="AK225" s="132"/>
    </row>
    <row r="226" spans="1:37" s="134" customFormat="1" ht="18" customHeight="1" thickBot="1" x14ac:dyDescent="0.3">
      <c r="A226" s="970" t="s">
        <v>419</v>
      </c>
      <c r="B226" s="971">
        <v>650</v>
      </c>
      <c r="C226" s="971">
        <v>6</v>
      </c>
      <c r="D226" s="972">
        <v>5</v>
      </c>
      <c r="E226" s="986"/>
      <c r="F226" s="954"/>
      <c r="G226" s="955">
        <f>G227</f>
        <v>12184.6</v>
      </c>
      <c r="H226" s="973">
        <f t="shared" si="26"/>
        <v>12184.6</v>
      </c>
      <c r="I226" s="974">
        <f t="shared" si="26"/>
        <v>2</v>
      </c>
      <c r="J226" s="132"/>
      <c r="K226" s="132"/>
      <c r="L226" s="132"/>
      <c r="M226" s="132"/>
      <c r="N226" s="132"/>
      <c r="O226" s="132"/>
      <c r="P226" s="132"/>
      <c r="Q226" s="132"/>
      <c r="R226" s="132"/>
      <c r="S226" s="132"/>
      <c r="T226" s="132"/>
      <c r="U226" s="132"/>
      <c r="V226" s="132"/>
      <c r="W226" s="132"/>
      <c r="X226" s="132"/>
      <c r="Y226" s="132"/>
      <c r="Z226" s="132"/>
      <c r="AA226" s="132"/>
      <c r="AB226" s="132"/>
      <c r="AC226" s="132"/>
      <c r="AD226" s="132"/>
      <c r="AE226" s="132"/>
      <c r="AF226" s="132"/>
      <c r="AG226" s="132"/>
      <c r="AH226" s="132"/>
      <c r="AI226" s="132"/>
      <c r="AJ226" s="132"/>
      <c r="AK226" s="132"/>
    </row>
    <row r="227" spans="1:37" s="134" customFormat="1" ht="31.2" x14ac:dyDescent="0.25">
      <c r="A227" s="957" t="s">
        <v>423</v>
      </c>
      <c r="B227" s="850">
        <v>650</v>
      </c>
      <c r="C227" s="851">
        <v>6</v>
      </c>
      <c r="D227" s="852">
        <v>5</v>
      </c>
      <c r="E227" s="850" t="s">
        <v>242</v>
      </c>
      <c r="F227" s="850"/>
      <c r="G227" s="854">
        <f>G228</f>
        <v>12184.6</v>
      </c>
      <c r="H227" s="868">
        <f>H228+H232</f>
        <v>12184.6</v>
      </c>
      <c r="I227" s="869">
        <f t="shared" si="26"/>
        <v>2</v>
      </c>
      <c r="J227" s="132"/>
      <c r="K227" s="132"/>
      <c r="L227" s="132"/>
      <c r="M227" s="132"/>
      <c r="N227" s="132"/>
      <c r="O227" s="132"/>
      <c r="P227" s="132"/>
      <c r="Q227" s="132"/>
      <c r="R227" s="132"/>
      <c r="S227" s="132"/>
      <c r="T227" s="132"/>
      <c r="U227" s="132"/>
      <c r="V227" s="132"/>
      <c r="W227" s="132"/>
      <c r="X227" s="132"/>
      <c r="Y227" s="132"/>
      <c r="Z227" s="132"/>
      <c r="AA227" s="132"/>
      <c r="AB227" s="132"/>
      <c r="AC227" s="132"/>
      <c r="AD227" s="132"/>
      <c r="AE227" s="132"/>
      <c r="AF227" s="132"/>
      <c r="AG227" s="132"/>
      <c r="AH227" s="132"/>
      <c r="AI227" s="132"/>
      <c r="AJ227" s="132"/>
      <c r="AK227" s="132"/>
    </row>
    <row r="228" spans="1:37" s="133" customFormat="1" ht="31.2" x14ac:dyDescent="0.25">
      <c r="A228" s="856" t="s">
        <v>243</v>
      </c>
      <c r="B228" s="380">
        <v>650</v>
      </c>
      <c r="C228" s="381">
        <v>6</v>
      </c>
      <c r="D228" s="382">
        <v>5</v>
      </c>
      <c r="E228" s="380" t="s">
        <v>420</v>
      </c>
      <c r="F228" s="380"/>
      <c r="G228" s="384">
        <f>G229+G232</f>
        <v>12184.6</v>
      </c>
      <c r="H228" s="952">
        <f>H229</f>
        <v>2</v>
      </c>
      <c r="I228" s="953">
        <f>I229</f>
        <v>2</v>
      </c>
      <c r="J228" s="132"/>
      <c r="K228" s="132"/>
      <c r="L228" s="132"/>
      <c r="M228" s="132"/>
      <c r="N228" s="132"/>
      <c r="O228" s="132"/>
      <c r="P228" s="132"/>
      <c r="Q228" s="132"/>
      <c r="R228" s="132"/>
      <c r="S228" s="132"/>
      <c r="T228" s="132"/>
      <c r="U228" s="132"/>
      <c r="V228" s="132"/>
      <c r="W228" s="132"/>
      <c r="X228" s="132"/>
      <c r="Y228" s="132"/>
      <c r="Z228" s="132"/>
      <c r="AA228" s="132"/>
      <c r="AB228" s="132"/>
      <c r="AC228" s="132"/>
      <c r="AD228" s="132"/>
      <c r="AE228" s="132"/>
      <c r="AF228" s="132"/>
      <c r="AG228" s="132"/>
      <c r="AH228" s="132"/>
      <c r="AI228" s="132"/>
      <c r="AJ228" s="132"/>
      <c r="AK228" s="132"/>
    </row>
    <row r="229" spans="1:37" s="133" customFormat="1" ht="46.8" x14ac:dyDescent="0.25">
      <c r="A229" s="856" t="s">
        <v>421</v>
      </c>
      <c r="B229" s="380">
        <v>650</v>
      </c>
      <c r="C229" s="381">
        <v>6</v>
      </c>
      <c r="D229" s="382">
        <v>5</v>
      </c>
      <c r="E229" s="461" t="s">
        <v>422</v>
      </c>
      <c r="F229" s="380"/>
      <c r="G229" s="384">
        <f>G230</f>
        <v>2</v>
      </c>
      <c r="H229" s="384">
        <f t="shared" ref="H229:I230" si="27">H230</f>
        <v>2</v>
      </c>
      <c r="I229" s="857">
        <f t="shared" si="27"/>
        <v>2</v>
      </c>
      <c r="J229" s="132"/>
      <c r="K229" s="132"/>
      <c r="L229" s="132"/>
      <c r="M229" s="132"/>
      <c r="N229" s="132"/>
      <c r="O229" s="132"/>
      <c r="P229" s="132"/>
      <c r="Q229" s="132"/>
      <c r="R229" s="132"/>
      <c r="S229" s="132"/>
      <c r="T229" s="132"/>
      <c r="U229" s="132"/>
      <c r="V229" s="132"/>
      <c r="W229" s="132"/>
      <c r="X229" s="132"/>
      <c r="Y229" s="132"/>
      <c r="Z229" s="132"/>
      <c r="AA229" s="132"/>
      <c r="AB229" s="132"/>
      <c r="AC229" s="132"/>
      <c r="AD229" s="132"/>
      <c r="AE229" s="132"/>
      <c r="AF229" s="132"/>
      <c r="AG229" s="132"/>
      <c r="AH229" s="132"/>
      <c r="AI229" s="132"/>
      <c r="AJ229" s="132"/>
      <c r="AK229" s="132"/>
    </row>
    <row r="230" spans="1:37" s="133" customFormat="1" ht="62.4" x14ac:dyDescent="0.25">
      <c r="A230" s="856" t="s">
        <v>118</v>
      </c>
      <c r="B230" s="380">
        <v>650</v>
      </c>
      <c r="C230" s="381">
        <v>6</v>
      </c>
      <c r="D230" s="382">
        <v>5</v>
      </c>
      <c r="E230" s="380" t="s">
        <v>422</v>
      </c>
      <c r="F230" s="380">
        <v>100</v>
      </c>
      <c r="G230" s="384">
        <f>G231</f>
        <v>2</v>
      </c>
      <c r="H230" s="384">
        <f t="shared" si="27"/>
        <v>2</v>
      </c>
      <c r="I230" s="857">
        <f t="shared" si="27"/>
        <v>2</v>
      </c>
      <c r="J230" s="132"/>
      <c r="K230" s="132"/>
      <c r="L230" s="132"/>
      <c r="M230" s="132"/>
      <c r="N230" s="132"/>
      <c r="O230" s="132"/>
      <c r="P230" s="132"/>
      <c r="Q230" s="132"/>
      <c r="R230" s="132"/>
      <c r="S230" s="132"/>
      <c r="T230" s="132"/>
      <c r="U230" s="132"/>
      <c r="V230" s="132"/>
      <c r="W230" s="132"/>
      <c r="X230" s="132"/>
      <c r="Y230" s="132"/>
      <c r="Z230" s="132"/>
      <c r="AA230" s="132"/>
      <c r="AB230" s="132"/>
      <c r="AC230" s="132"/>
      <c r="AD230" s="132"/>
      <c r="AE230" s="132"/>
      <c r="AF230" s="132"/>
      <c r="AG230" s="132"/>
      <c r="AH230" s="132"/>
      <c r="AI230" s="132"/>
      <c r="AJ230" s="132"/>
      <c r="AK230" s="132"/>
    </row>
    <row r="231" spans="1:37" s="134" customFormat="1" ht="31.8" thickBot="1" x14ac:dyDescent="0.3">
      <c r="A231" s="411" t="s">
        <v>119</v>
      </c>
      <c r="B231" s="988">
        <v>650</v>
      </c>
      <c r="C231" s="989">
        <v>6</v>
      </c>
      <c r="D231" s="990">
        <v>5</v>
      </c>
      <c r="E231" s="988" t="s">
        <v>422</v>
      </c>
      <c r="F231" s="988">
        <v>120</v>
      </c>
      <c r="G231" s="991">
        <f>'приложение 3 (№7 2019г.)'!G211</f>
        <v>2</v>
      </c>
      <c r="H231" s="991">
        <f>G231</f>
        <v>2</v>
      </c>
      <c r="I231" s="992">
        <f>H231</f>
        <v>2</v>
      </c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  <c r="Z231" s="132"/>
      <c r="AA231" s="132"/>
      <c r="AB231" s="132"/>
      <c r="AC231" s="132"/>
      <c r="AD231" s="132"/>
      <c r="AE231" s="132"/>
      <c r="AF231" s="132"/>
      <c r="AG231" s="132"/>
      <c r="AH231" s="132"/>
      <c r="AI231" s="132"/>
      <c r="AJ231" s="132"/>
      <c r="AK231" s="132"/>
    </row>
    <row r="232" spans="1:37" s="133" customFormat="1" ht="21" customHeight="1" thickBot="1" x14ac:dyDescent="0.3">
      <c r="A232" s="993" t="s">
        <v>126</v>
      </c>
      <c r="B232" s="994">
        <v>650</v>
      </c>
      <c r="C232" s="995">
        <v>6</v>
      </c>
      <c r="D232" s="996">
        <v>1</v>
      </c>
      <c r="E232" s="994" t="s">
        <v>244</v>
      </c>
      <c r="F232" s="994"/>
      <c r="G232" s="997">
        <f>G234</f>
        <v>12182.6</v>
      </c>
      <c r="H232" s="998">
        <f>H233</f>
        <v>12182.6</v>
      </c>
      <c r="I232" s="999">
        <v>0</v>
      </c>
      <c r="J232" s="132"/>
      <c r="K232" s="132"/>
      <c r="L232" s="132"/>
      <c r="M232" s="132"/>
      <c r="N232" s="132"/>
      <c r="O232" s="132"/>
      <c r="P232" s="132"/>
      <c r="Q232" s="132"/>
      <c r="R232" s="132"/>
      <c r="S232" s="132"/>
      <c r="T232" s="132"/>
      <c r="U232" s="132"/>
      <c r="V232" s="132"/>
      <c r="W232" s="132"/>
      <c r="X232" s="132"/>
      <c r="Y232" s="132"/>
      <c r="Z232" s="132"/>
      <c r="AA232" s="132"/>
      <c r="AB232" s="132"/>
      <c r="AC232" s="132"/>
      <c r="AD232" s="132"/>
      <c r="AE232" s="132"/>
      <c r="AF232" s="132"/>
      <c r="AG232" s="132"/>
      <c r="AH232" s="132"/>
      <c r="AI232" s="132"/>
      <c r="AJ232" s="132"/>
      <c r="AK232" s="132"/>
    </row>
    <row r="233" spans="1:37" s="133" customFormat="1" ht="31.8" thickBot="1" x14ac:dyDescent="0.3">
      <c r="A233" s="993" t="s">
        <v>219</v>
      </c>
      <c r="B233" s="994">
        <v>650</v>
      </c>
      <c r="C233" s="995">
        <v>6</v>
      </c>
      <c r="D233" s="996">
        <v>1</v>
      </c>
      <c r="E233" s="994" t="s">
        <v>244</v>
      </c>
      <c r="F233" s="994">
        <v>200</v>
      </c>
      <c r="G233" s="997">
        <f>G234</f>
        <v>12182.6</v>
      </c>
      <c r="H233" s="998">
        <f>H234</f>
        <v>12182.6</v>
      </c>
      <c r="I233" s="999">
        <v>0</v>
      </c>
      <c r="J233" s="132"/>
      <c r="K233" s="132"/>
      <c r="L233" s="132"/>
      <c r="M233" s="132"/>
      <c r="N233" s="132"/>
      <c r="O233" s="132"/>
      <c r="P233" s="132"/>
      <c r="Q233" s="132"/>
      <c r="R233" s="132"/>
      <c r="S233" s="132"/>
      <c r="T233" s="132"/>
      <c r="U233" s="132"/>
      <c r="V233" s="132"/>
      <c r="W233" s="132"/>
      <c r="X233" s="132"/>
      <c r="Y233" s="132"/>
      <c r="Z233" s="132"/>
      <c r="AA233" s="132"/>
      <c r="AB233" s="132"/>
      <c r="AC233" s="132"/>
      <c r="AD233" s="132"/>
      <c r="AE233" s="132"/>
      <c r="AF233" s="132"/>
      <c r="AG233" s="132"/>
      <c r="AH233" s="132"/>
      <c r="AI233" s="132"/>
      <c r="AJ233" s="132"/>
      <c r="AK233" s="132"/>
    </row>
    <row r="234" spans="1:37" s="133" customFormat="1" ht="31.8" thickBot="1" x14ac:dyDescent="0.3">
      <c r="A234" s="821" t="s">
        <v>129</v>
      </c>
      <c r="B234" s="822">
        <v>650</v>
      </c>
      <c r="C234" s="823">
        <v>6</v>
      </c>
      <c r="D234" s="824">
        <v>1</v>
      </c>
      <c r="E234" s="822" t="s">
        <v>244</v>
      </c>
      <c r="F234" s="822">
        <v>240</v>
      </c>
      <c r="G234" s="864">
        <f>'приложение 3 (№7 2019г.)'!G214</f>
        <v>12182.6</v>
      </c>
      <c r="H234" s="865">
        <f>G234</f>
        <v>12182.6</v>
      </c>
      <c r="I234" s="866">
        <v>0</v>
      </c>
      <c r="J234" s="132"/>
      <c r="K234" s="132"/>
      <c r="L234" s="132"/>
      <c r="M234" s="132"/>
      <c r="N234" s="132"/>
      <c r="O234" s="132"/>
      <c r="P234" s="132"/>
      <c r="Q234" s="132"/>
      <c r="R234" s="132"/>
      <c r="S234" s="132"/>
      <c r="T234" s="132"/>
      <c r="U234" s="132"/>
      <c r="V234" s="132"/>
      <c r="W234" s="132"/>
      <c r="X234" s="132"/>
      <c r="Y234" s="132"/>
      <c r="Z234" s="132"/>
      <c r="AA234" s="132"/>
      <c r="AB234" s="132"/>
      <c r="AC234" s="132"/>
      <c r="AD234" s="132"/>
      <c r="AE234" s="132"/>
      <c r="AF234" s="132"/>
      <c r="AG234" s="132"/>
      <c r="AH234" s="132"/>
      <c r="AI234" s="132"/>
      <c r="AJ234" s="132"/>
      <c r="AK234" s="132"/>
    </row>
    <row r="235" spans="1:37" s="134" customFormat="1" ht="21.75" customHeight="1" collapsed="1" thickBot="1" x14ac:dyDescent="0.3">
      <c r="A235" s="987" t="s">
        <v>351</v>
      </c>
      <c r="B235" s="898">
        <v>650</v>
      </c>
      <c r="C235" s="898" t="s">
        <v>261</v>
      </c>
      <c r="D235" s="886"/>
      <c r="E235" s="887"/>
      <c r="F235" s="888"/>
      <c r="G235" s="840">
        <f>G236+G263</f>
        <v>26422.1</v>
      </c>
      <c r="H235" s="933">
        <f>H236+H263</f>
        <v>396.7</v>
      </c>
      <c r="I235" s="934">
        <f t="shared" ref="H235:I237" si="28">I236</f>
        <v>0</v>
      </c>
      <c r="J235" s="132"/>
      <c r="K235" s="132"/>
      <c r="L235" s="132"/>
      <c r="M235" s="132"/>
      <c r="N235" s="132"/>
      <c r="O235" s="132"/>
      <c r="P235" s="132"/>
      <c r="Q235" s="132"/>
      <c r="R235" s="132"/>
      <c r="S235" s="132"/>
      <c r="T235" s="132"/>
      <c r="U235" s="132"/>
      <c r="V235" s="132"/>
      <c r="W235" s="132"/>
      <c r="X235" s="132"/>
      <c r="Y235" s="132"/>
      <c r="Z235" s="132"/>
      <c r="AA235" s="132"/>
      <c r="AB235" s="132"/>
      <c r="AC235" s="132"/>
      <c r="AD235" s="132"/>
      <c r="AE235" s="132"/>
      <c r="AF235" s="132"/>
      <c r="AG235" s="132"/>
      <c r="AH235" s="132"/>
      <c r="AI235" s="132"/>
      <c r="AJ235" s="132"/>
      <c r="AK235" s="132"/>
    </row>
    <row r="236" spans="1:37" s="134" customFormat="1" ht="18" customHeight="1" thickBot="1" x14ac:dyDescent="0.3">
      <c r="A236" s="970" t="s">
        <v>262</v>
      </c>
      <c r="B236" s="971">
        <v>650</v>
      </c>
      <c r="C236" s="971">
        <v>8</v>
      </c>
      <c r="D236" s="972">
        <v>1</v>
      </c>
      <c r="E236" s="986"/>
      <c r="F236" s="954"/>
      <c r="G236" s="955">
        <f>G237+G246+G258</f>
        <v>26422.1</v>
      </c>
      <c r="H236" s="973">
        <f>H237+H258</f>
        <v>396.7</v>
      </c>
      <c r="I236" s="974">
        <f t="shared" si="28"/>
        <v>0</v>
      </c>
      <c r="J236" s="132"/>
      <c r="K236" s="132"/>
      <c r="L236" s="132"/>
      <c r="M236" s="132"/>
      <c r="N236" s="132"/>
      <c r="O236" s="132"/>
      <c r="P236" s="132"/>
      <c r="Q236" s="132"/>
      <c r="R236" s="132"/>
      <c r="S236" s="132"/>
      <c r="T236" s="132"/>
      <c r="U236" s="132"/>
      <c r="V236" s="132"/>
      <c r="W236" s="132"/>
      <c r="X236" s="132"/>
      <c r="Y236" s="132"/>
      <c r="Z236" s="132"/>
      <c r="AA236" s="132"/>
      <c r="AB236" s="132"/>
      <c r="AC236" s="132"/>
      <c r="AD236" s="132"/>
      <c r="AE236" s="132"/>
      <c r="AF236" s="132"/>
      <c r="AG236" s="132"/>
      <c r="AH236" s="132"/>
      <c r="AI236" s="132"/>
      <c r="AJ236" s="132"/>
      <c r="AK236" s="132"/>
    </row>
    <row r="237" spans="1:37" s="134" customFormat="1" ht="31.2" x14ac:dyDescent="0.25">
      <c r="A237" s="957" t="s">
        <v>263</v>
      </c>
      <c r="B237" s="850">
        <v>650</v>
      </c>
      <c r="C237" s="851">
        <v>8</v>
      </c>
      <c r="D237" s="852">
        <v>1</v>
      </c>
      <c r="E237" s="850" t="s">
        <v>264</v>
      </c>
      <c r="F237" s="850"/>
      <c r="G237" s="854">
        <f>G238</f>
        <v>15.3</v>
      </c>
      <c r="H237" s="868">
        <f t="shared" si="28"/>
        <v>13</v>
      </c>
      <c r="I237" s="869">
        <f t="shared" si="28"/>
        <v>0</v>
      </c>
      <c r="J237" s="132"/>
      <c r="K237" s="132"/>
      <c r="L237" s="132"/>
      <c r="M237" s="132"/>
      <c r="N237" s="132"/>
      <c r="O237" s="132"/>
      <c r="P237" s="132"/>
      <c r="Q237" s="132"/>
      <c r="R237" s="132"/>
      <c r="S237" s="132"/>
      <c r="T237" s="132"/>
      <c r="U237" s="132"/>
      <c r="V237" s="132"/>
      <c r="W237" s="132"/>
      <c r="X237" s="132"/>
      <c r="Y237" s="132"/>
      <c r="Z237" s="132"/>
      <c r="AA237" s="132"/>
      <c r="AB237" s="132"/>
      <c r="AC237" s="132"/>
      <c r="AD237" s="132"/>
      <c r="AE237" s="132"/>
      <c r="AF237" s="132"/>
      <c r="AG237" s="132"/>
      <c r="AH237" s="132"/>
      <c r="AI237" s="132"/>
      <c r="AJ237" s="132"/>
      <c r="AK237" s="132"/>
    </row>
    <row r="238" spans="1:37" s="133" customFormat="1" ht="31.2" x14ac:dyDescent="0.25">
      <c r="A238" s="856" t="s">
        <v>265</v>
      </c>
      <c r="B238" s="380">
        <v>650</v>
      </c>
      <c r="C238" s="381">
        <v>8</v>
      </c>
      <c r="D238" s="382">
        <v>1</v>
      </c>
      <c r="E238" s="380" t="s">
        <v>266</v>
      </c>
      <c r="F238" s="380"/>
      <c r="G238" s="384">
        <f>G239</f>
        <v>15.3</v>
      </c>
      <c r="H238" s="952">
        <f>H239</f>
        <v>13</v>
      </c>
      <c r="I238" s="953">
        <v>0</v>
      </c>
      <c r="J238" s="132"/>
      <c r="K238" s="132"/>
      <c r="L238" s="132"/>
      <c r="M238" s="132"/>
      <c r="N238" s="132"/>
      <c r="O238" s="132"/>
      <c r="P238" s="132"/>
      <c r="Q238" s="132"/>
      <c r="R238" s="132"/>
      <c r="S238" s="132"/>
      <c r="T238" s="132"/>
      <c r="U238" s="132"/>
      <c r="V238" s="132"/>
      <c r="W238" s="132"/>
      <c r="X238" s="132"/>
      <c r="Y238" s="132"/>
      <c r="Z238" s="132"/>
      <c r="AA238" s="132"/>
      <c r="AB238" s="132"/>
      <c r="AC238" s="132"/>
      <c r="AD238" s="132"/>
      <c r="AE238" s="132"/>
      <c r="AF238" s="132"/>
      <c r="AG238" s="132"/>
      <c r="AH238" s="132"/>
      <c r="AI238" s="132"/>
      <c r="AJ238" s="132"/>
      <c r="AK238" s="132"/>
    </row>
    <row r="239" spans="1:37" s="133" customFormat="1" x14ac:dyDescent="0.25">
      <c r="A239" s="856" t="s">
        <v>267</v>
      </c>
      <c r="B239" s="380">
        <v>650</v>
      </c>
      <c r="C239" s="381">
        <v>8</v>
      </c>
      <c r="D239" s="382">
        <v>1</v>
      </c>
      <c r="E239" s="461" t="s">
        <v>268</v>
      </c>
      <c r="F239" s="380"/>
      <c r="G239" s="384">
        <f>G240+G243</f>
        <v>15.3</v>
      </c>
      <c r="H239" s="384">
        <f t="shared" ref="H239:I244" si="29">H240</f>
        <v>13</v>
      </c>
      <c r="I239" s="857">
        <f t="shared" si="29"/>
        <v>0</v>
      </c>
      <c r="J239" s="132"/>
      <c r="K239" s="132"/>
      <c r="L239" s="132"/>
      <c r="M239" s="132"/>
      <c r="N239" s="132"/>
      <c r="O239" s="132"/>
      <c r="P239" s="132"/>
      <c r="Q239" s="132"/>
      <c r="R239" s="132"/>
      <c r="S239" s="132"/>
      <c r="T239" s="132"/>
      <c r="U239" s="132"/>
      <c r="V239" s="132"/>
      <c r="W239" s="132"/>
      <c r="X239" s="132"/>
      <c r="Y239" s="132"/>
      <c r="Z239" s="132"/>
      <c r="AA239" s="132"/>
      <c r="AB239" s="132"/>
      <c r="AC239" s="132"/>
      <c r="AD239" s="132"/>
      <c r="AE239" s="132"/>
      <c r="AF239" s="132"/>
      <c r="AG239" s="132"/>
      <c r="AH239" s="132"/>
      <c r="AI239" s="132"/>
      <c r="AJ239" s="132"/>
      <c r="AK239" s="132"/>
    </row>
    <row r="240" spans="1:37" s="133" customFormat="1" ht="31.2" x14ac:dyDescent="0.25">
      <c r="A240" s="856" t="s">
        <v>444</v>
      </c>
      <c r="B240" s="380">
        <v>650</v>
      </c>
      <c r="C240" s="381">
        <v>8</v>
      </c>
      <c r="D240" s="382">
        <v>1</v>
      </c>
      <c r="E240" s="380" t="s">
        <v>442</v>
      </c>
      <c r="F240" s="380"/>
      <c r="G240" s="384">
        <f>G241</f>
        <v>13</v>
      </c>
      <c r="H240" s="384">
        <f t="shared" si="29"/>
        <v>13</v>
      </c>
      <c r="I240" s="857">
        <f t="shared" si="29"/>
        <v>0</v>
      </c>
      <c r="J240" s="132"/>
      <c r="K240" s="132"/>
      <c r="L240" s="132"/>
      <c r="M240" s="132"/>
      <c r="N240" s="132"/>
      <c r="O240" s="132"/>
      <c r="P240" s="132"/>
      <c r="Q240" s="132"/>
      <c r="R240" s="132"/>
      <c r="S240" s="132"/>
      <c r="T240" s="132"/>
      <c r="U240" s="132"/>
      <c r="V240" s="132"/>
      <c r="W240" s="132"/>
      <c r="X240" s="132"/>
      <c r="Y240" s="132"/>
      <c r="Z240" s="132"/>
      <c r="AA240" s="132"/>
      <c r="AB240" s="132"/>
      <c r="AC240" s="132"/>
      <c r="AD240" s="132"/>
      <c r="AE240" s="132"/>
      <c r="AF240" s="132"/>
      <c r="AG240" s="132"/>
      <c r="AH240" s="132"/>
      <c r="AI240" s="132"/>
      <c r="AJ240" s="132"/>
      <c r="AK240" s="132"/>
    </row>
    <row r="241" spans="1:37" s="134" customFormat="1" ht="31.8" thickBot="1" x14ac:dyDescent="0.3">
      <c r="A241" s="410" t="s">
        <v>219</v>
      </c>
      <c r="B241" s="817">
        <v>650</v>
      </c>
      <c r="C241" s="818">
        <v>8</v>
      </c>
      <c r="D241" s="819">
        <v>1</v>
      </c>
      <c r="E241" s="817" t="s">
        <v>442</v>
      </c>
      <c r="F241" s="817">
        <v>200</v>
      </c>
      <c r="G241" s="860">
        <f>G242</f>
        <v>13</v>
      </c>
      <c r="H241" s="860">
        <f t="shared" si="29"/>
        <v>13</v>
      </c>
      <c r="I241" s="872">
        <f t="shared" si="29"/>
        <v>0</v>
      </c>
      <c r="J241" s="132"/>
      <c r="K241" s="132"/>
      <c r="L241" s="132"/>
      <c r="M241" s="132"/>
      <c r="N241" s="132"/>
      <c r="O241" s="132"/>
      <c r="P241" s="132"/>
      <c r="Q241" s="132"/>
      <c r="R241" s="132"/>
      <c r="S241" s="132"/>
      <c r="T241" s="132"/>
      <c r="U241" s="132"/>
      <c r="V241" s="132"/>
      <c r="W241" s="132"/>
      <c r="X241" s="132"/>
      <c r="Y241" s="132"/>
      <c r="Z241" s="132"/>
      <c r="AA241" s="132"/>
      <c r="AB241" s="132"/>
      <c r="AC241" s="132"/>
      <c r="AD241" s="132"/>
      <c r="AE241" s="132"/>
      <c r="AF241" s="132"/>
      <c r="AG241" s="132"/>
      <c r="AH241" s="132"/>
      <c r="AI241" s="132"/>
      <c r="AJ241" s="132"/>
      <c r="AK241" s="132"/>
    </row>
    <row r="242" spans="1:37" s="133" customFormat="1" ht="31.8" thickBot="1" x14ac:dyDescent="0.3">
      <c r="A242" s="821" t="s">
        <v>129</v>
      </c>
      <c r="B242" s="822">
        <v>650</v>
      </c>
      <c r="C242" s="823">
        <v>8</v>
      </c>
      <c r="D242" s="824">
        <v>1</v>
      </c>
      <c r="E242" s="822" t="s">
        <v>442</v>
      </c>
      <c r="F242" s="822">
        <v>240</v>
      </c>
      <c r="G242" s="864">
        <f>'приложение 3 (№7 2019г.)'!G230</f>
        <v>13</v>
      </c>
      <c r="H242" s="865">
        <f>G242</f>
        <v>13</v>
      </c>
      <c r="I242" s="866">
        <v>0</v>
      </c>
      <c r="J242" s="132"/>
      <c r="K242" s="132"/>
      <c r="L242" s="132"/>
      <c r="M242" s="132"/>
      <c r="N242" s="132"/>
      <c r="O242" s="132"/>
      <c r="P242" s="132"/>
      <c r="Q242" s="132"/>
      <c r="R242" s="132"/>
      <c r="S242" s="132"/>
      <c r="T242" s="132"/>
      <c r="U242" s="132"/>
      <c r="V242" s="132"/>
      <c r="W242" s="132"/>
      <c r="X242" s="132"/>
      <c r="Y242" s="132"/>
      <c r="Z242" s="132"/>
      <c r="AA242" s="132"/>
      <c r="AB242" s="132"/>
      <c r="AC242" s="132"/>
      <c r="AD242" s="132"/>
      <c r="AE242" s="132"/>
      <c r="AF242" s="132"/>
      <c r="AG242" s="132"/>
      <c r="AH242" s="132"/>
      <c r="AI242" s="132"/>
      <c r="AJ242" s="132"/>
      <c r="AK242" s="132"/>
    </row>
    <row r="243" spans="1:37" s="133" customFormat="1" ht="33" customHeight="1" x14ac:dyDescent="0.25">
      <c r="A243" s="849" t="s">
        <v>269</v>
      </c>
      <c r="B243" s="850">
        <v>650</v>
      </c>
      <c r="C243" s="851">
        <v>8</v>
      </c>
      <c r="D243" s="852">
        <v>1</v>
      </c>
      <c r="E243" s="850" t="s">
        <v>443</v>
      </c>
      <c r="F243" s="850"/>
      <c r="G243" s="854">
        <f>G244</f>
        <v>2.2999999999999998</v>
      </c>
      <c r="H243" s="854">
        <f t="shared" si="29"/>
        <v>0</v>
      </c>
      <c r="I243" s="855">
        <f t="shared" si="29"/>
        <v>0</v>
      </c>
      <c r="J243" s="132"/>
      <c r="K243" s="132"/>
      <c r="L243" s="132"/>
      <c r="M243" s="132"/>
      <c r="N243" s="132"/>
      <c r="O243" s="132"/>
      <c r="P243" s="132"/>
      <c r="Q243" s="132"/>
      <c r="R243" s="132"/>
      <c r="S243" s="132"/>
      <c r="T243" s="132"/>
      <c r="U243" s="132"/>
      <c r="V243" s="132"/>
      <c r="W243" s="132"/>
      <c r="X243" s="132"/>
      <c r="Y243" s="132"/>
      <c r="Z243" s="132"/>
      <c r="AA243" s="132"/>
      <c r="AB243" s="132"/>
      <c r="AC243" s="132"/>
      <c r="AD243" s="132"/>
      <c r="AE243" s="132"/>
      <c r="AF243" s="132"/>
      <c r="AG243" s="132"/>
      <c r="AH243" s="132"/>
      <c r="AI243" s="132"/>
      <c r="AJ243" s="132"/>
      <c r="AK243" s="132"/>
    </row>
    <row r="244" spans="1:37" s="134" customFormat="1" ht="31.8" thickBot="1" x14ac:dyDescent="0.3">
      <c r="A244" s="410" t="s">
        <v>219</v>
      </c>
      <c r="B244" s="817">
        <v>650</v>
      </c>
      <c r="C244" s="818">
        <v>8</v>
      </c>
      <c r="D244" s="819">
        <v>1</v>
      </c>
      <c r="E244" s="817" t="s">
        <v>443</v>
      </c>
      <c r="F244" s="817">
        <v>200</v>
      </c>
      <c r="G244" s="860">
        <f>G245</f>
        <v>2.2999999999999998</v>
      </c>
      <c r="H244" s="860">
        <f t="shared" si="29"/>
        <v>0</v>
      </c>
      <c r="I244" s="872">
        <f t="shared" si="29"/>
        <v>0</v>
      </c>
      <c r="J244" s="132"/>
      <c r="K244" s="132"/>
      <c r="L244" s="132"/>
      <c r="M244" s="132"/>
      <c r="N244" s="132"/>
      <c r="O244" s="132"/>
      <c r="P244" s="132"/>
      <c r="Q244" s="132"/>
      <c r="R244" s="132"/>
      <c r="S244" s="132"/>
      <c r="T244" s="132"/>
      <c r="U244" s="132"/>
      <c r="V244" s="132"/>
      <c r="W244" s="132"/>
      <c r="X244" s="132"/>
      <c r="Y244" s="132"/>
      <c r="Z244" s="132"/>
      <c r="AA244" s="132"/>
      <c r="AB244" s="132"/>
      <c r="AC244" s="132"/>
      <c r="AD244" s="132"/>
      <c r="AE244" s="132"/>
      <c r="AF244" s="132"/>
      <c r="AG244" s="132"/>
      <c r="AH244" s="132"/>
      <c r="AI244" s="132"/>
      <c r="AJ244" s="132"/>
      <c r="AK244" s="132"/>
    </row>
    <row r="245" spans="1:37" s="133" customFormat="1" ht="31.8" thickBot="1" x14ac:dyDescent="0.3">
      <c r="A245" s="821" t="s">
        <v>129</v>
      </c>
      <c r="B245" s="822">
        <v>650</v>
      </c>
      <c r="C245" s="823">
        <v>8</v>
      </c>
      <c r="D245" s="824">
        <v>1</v>
      </c>
      <c r="E245" s="822" t="s">
        <v>443</v>
      </c>
      <c r="F245" s="822">
        <v>240</v>
      </c>
      <c r="G245" s="864">
        <f>'приложение 3 (№7 2019г.)'!G233</f>
        <v>2.2999999999999998</v>
      </c>
      <c r="H245" s="865">
        <v>0</v>
      </c>
      <c r="I245" s="866">
        <v>0</v>
      </c>
      <c r="J245" s="132"/>
      <c r="K245" s="132"/>
      <c r="L245" s="132"/>
      <c r="M245" s="132"/>
      <c r="N245" s="132"/>
      <c r="O245" s="132"/>
      <c r="P245" s="132"/>
      <c r="Q245" s="132"/>
      <c r="R245" s="132"/>
      <c r="S245" s="132"/>
      <c r="T245" s="132"/>
      <c r="U245" s="132"/>
      <c r="V245" s="132"/>
      <c r="W245" s="132"/>
      <c r="X245" s="132"/>
      <c r="Y245" s="132"/>
      <c r="Z245" s="132"/>
      <c r="AA245" s="132"/>
      <c r="AB245" s="132"/>
      <c r="AC245" s="132"/>
      <c r="AD245" s="132"/>
      <c r="AE245" s="132"/>
      <c r="AF245" s="132"/>
      <c r="AG245" s="132"/>
      <c r="AH245" s="132"/>
      <c r="AI245" s="132"/>
      <c r="AJ245" s="132"/>
      <c r="AK245" s="132"/>
    </row>
    <row r="246" spans="1:37" s="132" customFormat="1" x14ac:dyDescent="0.25">
      <c r="A246" s="849" t="s">
        <v>159</v>
      </c>
      <c r="B246" s="850">
        <v>650</v>
      </c>
      <c r="C246" s="851">
        <v>8</v>
      </c>
      <c r="D246" s="852">
        <v>1</v>
      </c>
      <c r="E246" s="850" t="s">
        <v>113</v>
      </c>
      <c r="F246" s="850"/>
      <c r="G246" s="854">
        <f>G247</f>
        <v>26023.1</v>
      </c>
      <c r="H246" s="868">
        <f>H247</f>
        <v>0</v>
      </c>
      <c r="I246" s="869">
        <f>I247</f>
        <v>0</v>
      </c>
    </row>
    <row r="247" spans="1:37" s="132" customFormat="1" x14ac:dyDescent="0.25">
      <c r="A247" s="856" t="s">
        <v>271</v>
      </c>
      <c r="B247" s="380">
        <v>650</v>
      </c>
      <c r="C247" s="381">
        <v>8</v>
      </c>
      <c r="D247" s="382">
        <v>1</v>
      </c>
      <c r="E247" s="380" t="s">
        <v>272</v>
      </c>
      <c r="F247" s="380"/>
      <c r="G247" s="384">
        <f>G248+G255</f>
        <v>26023.1</v>
      </c>
      <c r="H247" s="952">
        <f>H248</f>
        <v>0</v>
      </c>
      <c r="I247" s="953">
        <f>I248</f>
        <v>0</v>
      </c>
    </row>
    <row r="248" spans="1:37" s="132" customFormat="1" ht="31.2" x14ac:dyDescent="0.25">
      <c r="A248" s="856" t="s">
        <v>273</v>
      </c>
      <c r="B248" s="380">
        <v>650</v>
      </c>
      <c r="C248" s="381">
        <v>8</v>
      </c>
      <c r="D248" s="382">
        <v>1</v>
      </c>
      <c r="E248" s="380" t="s">
        <v>274</v>
      </c>
      <c r="F248" s="380"/>
      <c r="G248" s="384">
        <f>G249+G251+G253</f>
        <v>25654.6</v>
      </c>
      <c r="H248" s="952">
        <v>0</v>
      </c>
      <c r="I248" s="953">
        <v>0</v>
      </c>
    </row>
    <row r="249" spans="1:37" s="132" customFormat="1" ht="63" thickBot="1" x14ac:dyDescent="0.3">
      <c r="A249" s="959" t="s">
        <v>118</v>
      </c>
      <c r="B249" s="817">
        <v>650</v>
      </c>
      <c r="C249" s="818">
        <v>8</v>
      </c>
      <c r="D249" s="819">
        <v>1</v>
      </c>
      <c r="E249" s="817" t="s">
        <v>274</v>
      </c>
      <c r="F249" s="817">
        <v>100</v>
      </c>
      <c r="G249" s="860">
        <f>G250</f>
        <v>23002.1</v>
      </c>
      <c r="H249" s="860">
        <f>H250</f>
        <v>0</v>
      </c>
      <c r="I249" s="872">
        <f>I250</f>
        <v>0</v>
      </c>
    </row>
    <row r="250" spans="1:37" s="133" customFormat="1" ht="20.25" customHeight="1" thickBot="1" x14ac:dyDescent="0.3">
      <c r="A250" s="821" t="s">
        <v>259</v>
      </c>
      <c r="B250" s="822">
        <v>650</v>
      </c>
      <c r="C250" s="823">
        <v>8</v>
      </c>
      <c r="D250" s="824">
        <v>1</v>
      </c>
      <c r="E250" s="822" t="s">
        <v>274</v>
      </c>
      <c r="F250" s="822">
        <v>110</v>
      </c>
      <c r="G250" s="864">
        <f>'приложение 3 (№7 2019г.)'!G238</f>
        <v>23002.1</v>
      </c>
      <c r="H250" s="864">
        <v>0</v>
      </c>
      <c r="I250" s="873">
        <v>0</v>
      </c>
      <c r="J250" s="132"/>
      <c r="K250" s="132"/>
      <c r="L250" s="132"/>
      <c r="M250" s="132"/>
      <c r="N250" s="132"/>
      <c r="O250" s="132"/>
      <c r="P250" s="132"/>
      <c r="Q250" s="132"/>
      <c r="R250" s="132"/>
      <c r="S250" s="132"/>
      <c r="T250" s="132"/>
      <c r="U250" s="132"/>
      <c r="V250" s="132"/>
      <c r="W250" s="132"/>
      <c r="X250" s="132"/>
      <c r="Y250" s="132"/>
      <c r="Z250" s="132"/>
      <c r="AA250" s="132"/>
      <c r="AB250" s="132"/>
      <c r="AC250" s="132"/>
      <c r="AD250" s="132"/>
      <c r="AE250" s="132"/>
      <c r="AF250" s="132"/>
      <c r="AG250" s="132"/>
      <c r="AH250" s="132"/>
      <c r="AI250" s="132"/>
      <c r="AJ250" s="132"/>
      <c r="AK250" s="132"/>
    </row>
    <row r="251" spans="1:37" s="133" customFormat="1" ht="31.8" thickBot="1" x14ac:dyDescent="0.3">
      <c r="A251" s="410" t="s">
        <v>219</v>
      </c>
      <c r="B251" s="877">
        <v>650</v>
      </c>
      <c r="C251" s="878">
        <v>8</v>
      </c>
      <c r="D251" s="879">
        <v>1</v>
      </c>
      <c r="E251" s="877" t="s">
        <v>274</v>
      </c>
      <c r="F251" s="877">
        <v>200</v>
      </c>
      <c r="G251" s="881">
        <f>G252</f>
        <v>2612.5</v>
      </c>
      <c r="H251" s="881">
        <f>H252</f>
        <v>0</v>
      </c>
      <c r="I251" s="882">
        <f>I252</f>
        <v>0</v>
      </c>
      <c r="J251" s="132"/>
      <c r="K251" s="132"/>
      <c r="L251" s="132"/>
      <c r="M251" s="132"/>
      <c r="N251" s="132"/>
      <c r="O251" s="132"/>
      <c r="P251" s="132"/>
      <c r="Q251" s="132"/>
      <c r="R251" s="132"/>
      <c r="S251" s="132"/>
      <c r="T251" s="132"/>
      <c r="U251" s="132"/>
      <c r="V251" s="132"/>
      <c r="W251" s="132"/>
      <c r="X251" s="132"/>
      <c r="Y251" s="132"/>
      <c r="Z251" s="132"/>
      <c r="AA251" s="132"/>
      <c r="AB251" s="132"/>
      <c r="AC251" s="132"/>
      <c r="AD251" s="132"/>
      <c r="AE251" s="132"/>
      <c r="AF251" s="132"/>
      <c r="AG251" s="132"/>
      <c r="AH251" s="132"/>
      <c r="AI251" s="132"/>
      <c r="AJ251" s="132"/>
      <c r="AK251" s="132"/>
    </row>
    <row r="252" spans="1:37" s="134" customFormat="1" ht="31.8" thickBot="1" x14ac:dyDescent="0.3">
      <c r="A252" s="821" t="s">
        <v>129</v>
      </c>
      <c r="B252" s="822">
        <v>650</v>
      </c>
      <c r="C252" s="823">
        <v>8</v>
      </c>
      <c r="D252" s="824">
        <v>1</v>
      </c>
      <c r="E252" s="822" t="s">
        <v>274</v>
      </c>
      <c r="F252" s="822">
        <v>240</v>
      </c>
      <c r="G252" s="864">
        <f>'приложение 3 (№7 2019г.)'!G240</f>
        <v>2612.5</v>
      </c>
      <c r="H252" s="864">
        <v>0</v>
      </c>
      <c r="I252" s="873">
        <v>0</v>
      </c>
      <c r="J252" s="132"/>
      <c r="K252" s="132"/>
      <c r="L252" s="132"/>
      <c r="M252" s="132"/>
      <c r="N252" s="132"/>
      <c r="O252" s="132"/>
      <c r="P252" s="132"/>
      <c r="Q252" s="132"/>
      <c r="R252" s="132"/>
      <c r="S252" s="132"/>
      <c r="T252" s="132"/>
      <c r="U252" s="132"/>
      <c r="V252" s="132"/>
      <c r="W252" s="132"/>
      <c r="X252" s="132"/>
      <c r="Y252" s="132"/>
      <c r="Z252" s="132"/>
      <c r="AA252" s="132"/>
      <c r="AB252" s="132"/>
      <c r="AC252" s="132"/>
      <c r="AD252" s="132"/>
      <c r="AE252" s="132"/>
      <c r="AF252" s="132"/>
      <c r="AG252" s="132"/>
      <c r="AH252" s="132"/>
      <c r="AI252" s="132"/>
      <c r="AJ252" s="132"/>
      <c r="AK252" s="132"/>
    </row>
    <row r="253" spans="1:37" s="132" customFormat="1" ht="28.5" customHeight="1" thickBot="1" x14ac:dyDescent="0.3">
      <c r="A253" s="1000" t="s">
        <v>150</v>
      </c>
      <c r="B253" s="877">
        <v>650</v>
      </c>
      <c r="C253" s="878">
        <v>8</v>
      </c>
      <c r="D253" s="879">
        <v>1</v>
      </c>
      <c r="E253" s="880" t="s">
        <v>274</v>
      </c>
      <c r="F253" s="877">
        <v>800</v>
      </c>
      <c r="G253" s="881">
        <f>G254</f>
        <v>40</v>
      </c>
      <c r="H253" s="881">
        <f>H254</f>
        <v>0</v>
      </c>
      <c r="I253" s="882">
        <f>I254</f>
        <v>0</v>
      </c>
    </row>
    <row r="254" spans="1:37" s="132" customFormat="1" ht="37.5" customHeight="1" thickBot="1" x14ac:dyDescent="0.3">
      <c r="A254" s="821" t="s">
        <v>152</v>
      </c>
      <c r="B254" s="822">
        <v>650</v>
      </c>
      <c r="C254" s="823">
        <v>8</v>
      </c>
      <c r="D254" s="824">
        <v>1</v>
      </c>
      <c r="E254" s="825" t="s">
        <v>274</v>
      </c>
      <c r="F254" s="822">
        <v>850</v>
      </c>
      <c r="G254" s="864">
        <f>'приложение 3 (№7 2019г.)'!G242</f>
        <v>40</v>
      </c>
      <c r="H254" s="864">
        <v>0</v>
      </c>
      <c r="I254" s="873">
        <v>0</v>
      </c>
    </row>
    <row r="255" spans="1:37" s="318" customFormat="1" ht="28.5" customHeight="1" x14ac:dyDescent="0.25">
      <c r="A255" s="849" t="s">
        <v>275</v>
      </c>
      <c r="B255" s="850">
        <v>650</v>
      </c>
      <c r="C255" s="851">
        <v>8</v>
      </c>
      <c r="D255" s="852">
        <v>1</v>
      </c>
      <c r="E255" s="850" t="s">
        <v>276</v>
      </c>
      <c r="F255" s="850"/>
      <c r="G255" s="854">
        <f>G256</f>
        <v>368.5</v>
      </c>
      <c r="H255" s="854">
        <v>0</v>
      </c>
      <c r="I255" s="855">
        <v>0</v>
      </c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D255" s="43"/>
      <c r="AE255" s="43"/>
      <c r="AF255" s="43"/>
      <c r="AG255" s="43"/>
      <c r="AH255" s="43"/>
      <c r="AI255" s="43"/>
      <c r="AJ255" s="43"/>
      <c r="AK255" s="43"/>
    </row>
    <row r="256" spans="1:37" s="319" customFormat="1" ht="31.8" thickBot="1" x14ac:dyDescent="0.3">
      <c r="A256" s="410" t="s">
        <v>219</v>
      </c>
      <c r="B256" s="817">
        <v>650</v>
      </c>
      <c r="C256" s="818">
        <v>8</v>
      </c>
      <c r="D256" s="819">
        <v>1</v>
      </c>
      <c r="E256" s="817" t="s">
        <v>276</v>
      </c>
      <c r="F256" s="817">
        <v>200</v>
      </c>
      <c r="G256" s="860">
        <f>G257</f>
        <v>368.5</v>
      </c>
      <c r="H256" s="860">
        <f>H257</f>
        <v>0</v>
      </c>
      <c r="I256" s="872">
        <f>I257+I309</f>
        <v>0</v>
      </c>
      <c r="J256" s="131"/>
      <c r="K256" s="131"/>
      <c r="L256" s="131"/>
      <c r="M256" s="131"/>
      <c r="N256" s="131"/>
      <c r="O256" s="131"/>
      <c r="P256" s="131"/>
      <c r="Q256" s="131"/>
      <c r="R256" s="131"/>
      <c r="S256" s="131"/>
      <c r="T256" s="131"/>
      <c r="U256" s="131"/>
      <c r="V256" s="131"/>
      <c r="W256" s="131"/>
      <c r="X256" s="131"/>
      <c r="Y256" s="131"/>
      <c r="Z256" s="131"/>
      <c r="AA256" s="131"/>
      <c r="AB256" s="131"/>
      <c r="AC256" s="131"/>
      <c r="AD256" s="131"/>
      <c r="AE256" s="131"/>
      <c r="AF256" s="131"/>
      <c r="AG256" s="131"/>
      <c r="AH256" s="131"/>
      <c r="AI256" s="131"/>
      <c r="AJ256" s="131"/>
      <c r="AK256" s="131"/>
    </row>
    <row r="257" spans="1:37" s="131" customFormat="1" ht="30.6" customHeight="1" thickBot="1" x14ac:dyDescent="0.3">
      <c r="A257" s="821" t="s">
        <v>129</v>
      </c>
      <c r="B257" s="822">
        <v>650</v>
      </c>
      <c r="C257" s="823">
        <v>8</v>
      </c>
      <c r="D257" s="824">
        <v>1</v>
      </c>
      <c r="E257" s="822" t="s">
        <v>276</v>
      </c>
      <c r="F257" s="822">
        <v>240</v>
      </c>
      <c r="G257" s="864">
        <f>'приложение 3 (№7 2019г.)'!G245</f>
        <v>368.5</v>
      </c>
      <c r="H257" s="864">
        <v>0</v>
      </c>
      <c r="I257" s="873">
        <v>0</v>
      </c>
    </row>
    <row r="258" spans="1:37" s="131" customFormat="1" x14ac:dyDescent="0.25">
      <c r="A258" s="957" t="s">
        <v>159</v>
      </c>
      <c r="B258" s="850">
        <v>650</v>
      </c>
      <c r="C258" s="851">
        <v>8</v>
      </c>
      <c r="D258" s="852">
        <v>1</v>
      </c>
      <c r="E258" s="850" t="s">
        <v>315</v>
      </c>
      <c r="F258" s="850"/>
      <c r="G258" s="854">
        <f>G259</f>
        <v>383.7</v>
      </c>
      <c r="H258" s="854">
        <f>H259</f>
        <v>383.7</v>
      </c>
      <c r="I258" s="855">
        <f>I259</f>
        <v>0</v>
      </c>
    </row>
    <row r="259" spans="1:37" s="280" customFormat="1" ht="31.2" x14ac:dyDescent="0.25">
      <c r="A259" s="958" t="s">
        <v>415</v>
      </c>
      <c r="B259" s="380">
        <v>650</v>
      </c>
      <c r="C259" s="381">
        <v>8</v>
      </c>
      <c r="D259" s="382">
        <v>1</v>
      </c>
      <c r="E259" s="380" t="s">
        <v>414</v>
      </c>
      <c r="F259" s="380"/>
      <c r="G259" s="384">
        <f>G260</f>
        <v>383.7</v>
      </c>
      <c r="H259" s="384">
        <f>H260</f>
        <v>383.7</v>
      </c>
      <c r="I259" s="857">
        <v>0</v>
      </c>
      <c r="J259" s="131"/>
      <c r="K259" s="131"/>
      <c r="L259" s="131"/>
      <c r="M259" s="131"/>
      <c r="N259" s="131"/>
      <c r="O259" s="131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  <c r="Z259" s="131"/>
      <c r="AA259" s="131"/>
      <c r="AB259" s="131"/>
      <c r="AC259" s="131"/>
      <c r="AD259" s="131"/>
      <c r="AE259" s="131"/>
      <c r="AF259" s="131"/>
      <c r="AG259" s="131"/>
      <c r="AH259" s="131"/>
      <c r="AI259" s="131"/>
      <c r="AJ259" s="131"/>
      <c r="AK259" s="131"/>
    </row>
    <row r="260" spans="1:37" s="131" customFormat="1" ht="31.2" x14ac:dyDescent="0.25">
      <c r="A260" s="958" t="s">
        <v>417</v>
      </c>
      <c r="B260" s="380">
        <v>650</v>
      </c>
      <c r="C260" s="381">
        <v>8</v>
      </c>
      <c r="D260" s="382">
        <v>1</v>
      </c>
      <c r="E260" s="380" t="s">
        <v>416</v>
      </c>
      <c r="F260" s="380"/>
      <c r="G260" s="384">
        <f>G262</f>
        <v>383.7</v>
      </c>
      <c r="H260" s="384">
        <f>H261</f>
        <v>383.7</v>
      </c>
      <c r="I260" s="857">
        <v>0</v>
      </c>
    </row>
    <row r="261" spans="1:37" s="131" customFormat="1" ht="31.8" thickBot="1" x14ac:dyDescent="0.3">
      <c r="A261" s="959" t="s">
        <v>219</v>
      </c>
      <c r="B261" s="817">
        <v>650</v>
      </c>
      <c r="C261" s="818">
        <v>8</v>
      </c>
      <c r="D261" s="819">
        <v>1</v>
      </c>
      <c r="E261" s="817" t="s">
        <v>416</v>
      </c>
      <c r="F261" s="817">
        <v>200</v>
      </c>
      <c r="G261" s="860">
        <f>G262</f>
        <v>383.7</v>
      </c>
      <c r="H261" s="860">
        <f>H262</f>
        <v>383.7</v>
      </c>
      <c r="I261" s="872">
        <f>I262+I274</f>
        <v>0</v>
      </c>
    </row>
    <row r="262" spans="1:37" s="280" customFormat="1" ht="31.8" thickBot="1" x14ac:dyDescent="0.3">
      <c r="A262" s="821" t="s">
        <v>129</v>
      </c>
      <c r="B262" s="822">
        <v>650</v>
      </c>
      <c r="C262" s="823">
        <v>8</v>
      </c>
      <c r="D262" s="824">
        <v>1</v>
      </c>
      <c r="E262" s="822" t="s">
        <v>416</v>
      </c>
      <c r="F262" s="822">
        <v>240</v>
      </c>
      <c r="G262" s="864">
        <f>'приложение 3 (№7 2019г.)'!G250</f>
        <v>383.7</v>
      </c>
      <c r="H262" s="864">
        <f>G262</f>
        <v>383.7</v>
      </c>
      <c r="I262" s="873">
        <v>0</v>
      </c>
      <c r="J262" s="131"/>
      <c r="K262" s="131"/>
      <c r="L262" s="131"/>
      <c r="M262" s="131"/>
      <c r="N262" s="131"/>
      <c r="O262" s="131"/>
      <c r="P262" s="131"/>
      <c r="Q262" s="131"/>
      <c r="R262" s="131"/>
      <c r="S262" s="131"/>
      <c r="T262" s="131"/>
      <c r="U262" s="131"/>
      <c r="V262" s="131"/>
      <c r="W262" s="131"/>
      <c r="X262" s="131"/>
      <c r="Y262" s="131"/>
      <c r="Z262" s="131"/>
      <c r="AA262" s="131"/>
      <c r="AB262" s="131"/>
      <c r="AC262" s="131"/>
      <c r="AD262" s="131"/>
      <c r="AE262" s="131"/>
      <c r="AF262" s="131"/>
      <c r="AG262" s="131"/>
      <c r="AH262" s="131"/>
      <c r="AI262" s="131"/>
      <c r="AJ262" s="131"/>
      <c r="AK262" s="131"/>
    </row>
    <row r="263" spans="1:37" s="192" customFormat="1" ht="22.2" customHeight="1" thickBot="1" x14ac:dyDescent="0.3">
      <c r="A263" s="970" t="s">
        <v>278</v>
      </c>
      <c r="B263" s="971">
        <v>650</v>
      </c>
      <c r="C263" s="971">
        <v>8</v>
      </c>
      <c r="D263" s="972">
        <v>4</v>
      </c>
      <c r="E263" s="986"/>
      <c r="F263" s="954"/>
      <c r="G263" s="955">
        <f>G264</f>
        <v>0</v>
      </c>
      <c r="H263" s="973">
        <f>H264</f>
        <v>0</v>
      </c>
      <c r="I263" s="974">
        <f>I264</f>
        <v>0</v>
      </c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</row>
    <row r="264" spans="1:37" s="192" customFormat="1" ht="36" hidden="1" customHeight="1" outlineLevel="1" x14ac:dyDescent="0.25">
      <c r="A264" s="957" t="s">
        <v>352</v>
      </c>
      <c r="B264" s="850">
        <v>650</v>
      </c>
      <c r="C264" s="851">
        <v>8</v>
      </c>
      <c r="D264" s="852">
        <v>4</v>
      </c>
      <c r="E264" s="850" t="s">
        <v>264</v>
      </c>
      <c r="F264" s="850"/>
      <c r="G264" s="854">
        <f>G265+G270</f>
        <v>0</v>
      </c>
      <c r="H264" s="868">
        <f>H265+H270</f>
        <v>0</v>
      </c>
      <c r="I264" s="869">
        <f>I270</f>
        <v>0</v>
      </c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</row>
    <row r="265" spans="1:37" s="56" customFormat="1" ht="35.4" hidden="1" customHeight="1" outlineLevel="1" x14ac:dyDescent="0.25">
      <c r="A265" s="856" t="s">
        <v>353</v>
      </c>
      <c r="B265" s="380">
        <v>650</v>
      </c>
      <c r="C265" s="381">
        <v>8</v>
      </c>
      <c r="D265" s="382">
        <v>4</v>
      </c>
      <c r="E265" s="380" t="s">
        <v>281</v>
      </c>
      <c r="F265" s="380"/>
      <c r="G265" s="384">
        <f>G266</f>
        <v>0</v>
      </c>
      <c r="H265" s="952">
        <f>H266</f>
        <v>0</v>
      </c>
      <c r="I265" s="953">
        <v>0</v>
      </c>
      <c r="J265" s="55"/>
      <c r="K265" s="55"/>
      <c r="L265" s="55"/>
      <c r="M265" s="55"/>
      <c r="N265" s="55"/>
      <c r="O265" s="55"/>
      <c r="P265" s="55"/>
      <c r="Q265" s="55"/>
      <c r="R265" s="55"/>
      <c r="S265" s="55"/>
      <c r="T265" s="55"/>
      <c r="U265" s="55"/>
      <c r="V265" s="55"/>
      <c r="W265" s="55"/>
      <c r="X265" s="55"/>
      <c r="Y265" s="55"/>
      <c r="Z265" s="55"/>
      <c r="AA265" s="55"/>
      <c r="AB265" s="55"/>
      <c r="AC265" s="55"/>
      <c r="AD265" s="55"/>
      <c r="AE265" s="55"/>
      <c r="AF265" s="55"/>
      <c r="AG265" s="55"/>
      <c r="AH265" s="55"/>
      <c r="AI265" s="55"/>
      <c r="AJ265" s="55"/>
      <c r="AK265" s="55"/>
    </row>
    <row r="266" spans="1:37" s="56" customFormat="1" ht="49.95" hidden="1" customHeight="1" outlineLevel="1" x14ac:dyDescent="0.25">
      <c r="A266" s="856" t="s">
        <v>282</v>
      </c>
      <c r="B266" s="380">
        <v>650</v>
      </c>
      <c r="C266" s="381">
        <v>8</v>
      </c>
      <c r="D266" s="382">
        <v>4</v>
      </c>
      <c r="E266" s="461" t="s">
        <v>283</v>
      </c>
      <c r="F266" s="380"/>
      <c r="G266" s="384">
        <f>G267</f>
        <v>0</v>
      </c>
      <c r="H266" s="384">
        <f t="shared" ref="H266:I268" si="30">H267</f>
        <v>0</v>
      </c>
      <c r="I266" s="857">
        <f t="shared" si="30"/>
        <v>0</v>
      </c>
      <c r="J266" s="55"/>
      <c r="K266" s="55"/>
      <c r="L266" s="55"/>
      <c r="M266" s="55"/>
      <c r="N266" s="55"/>
      <c r="O266" s="55"/>
      <c r="P266" s="55"/>
      <c r="Q266" s="55"/>
      <c r="R266" s="55"/>
      <c r="S266" s="55"/>
      <c r="T266" s="55"/>
      <c r="U266" s="55"/>
      <c r="V266" s="55"/>
      <c r="W266" s="55"/>
      <c r="X266" s="55"/>
      <c r="Y266" s="55"/>
      <c r="Z266" s="55"/>
      <c r="AA266" s="55"/>
      <c r="AB266" s="55"/>
      <c r="AC266" s="55"/>
      <c r="AD266" s="55"/>
      <c r="AE266" s="55"/>
      <c r="AF266" s="55"/>
      <c r="AG266" s="55"/>
      <c r="AH266" s="55"/>
      <c r="AI266" s="55"/>
      <c r="AJ266" s="55"/>
      <c r="AK266" s="55"/>
    </row>
    <row r="267" spans="1:37" s="56" customFormat="1" ht="28.2" hidden="1" customHeight="1" outlineLevel="1" x14ac:dyDescent="0.25">
      <c r="A267" s="856" t="s">
        <v>257</v>
      </c>
      <c r="B267" s="380">
        <v>650</v>
      </c>
      <c r="C267" s="381">
        <v>8</v>
      </c>
      <c r="D267" s="382">
        <v>4</v>
      </c>
      <c r="E267" s="380" t="s">
        <v>284</v>
      </c>
      <c r="F267" s="380"/>
      <c r="G267" s="384">
        <f>G268</f>
        <v>0</v>
      </c>
      <c r="H267" s="384">
        <f t="shared" si="30"/>
        <v>0</v>
      </c>
      <c r="I267" s="857">
        <f t="shared" si="30"/>
        <v>0</v>
      </c>
      <c r="J267" s="55"/>
      <c r="K267" s="55"/>
      <c r="L267" s="55"/>
      <c r="M267" s="55"/>
      <c r="N267" s="55"/>
      <c r="O267" s="55"/>
      <c r="P267" s="55"/>
      <c r="Q267" s="55"/>
      <c r="R267" s="55"/>
      <c r="S267" s="55"/>
      <c r="T267" s="55"/>
      <c r="U267" s="55"/>
      <c r="V267" s="55"/>
      <c r="W267" s="55"/>
      <c r="X267" s="55"/>
      <c r="Y267" s="55"/>
      <c r="Z267" s="55"/>
      <c r="AA267" s="55"/>
      <c r="AB267" s="55"/>
      <c r="AC267" s="55"/>
      <c r="AD267" s="55"/>
      <c r="AE267" s="55"/>
      <c r="AF267" s="55"/>
      <c r="AG267" s="55"/>
      <c r="AH267" s="55"/>
      <c r="AI267" s="55"/>
      <c r="AJ267" s="55"/>
      <c r="AK267" s="55"/>
    </row>
    <row r="268" spans="1:37" s="128" customFormat="1" ht="31.2" hidden="1" customHeight="1" outlineLevel="1" thickBot="1" x14ac:dyDescent="0.3">
      <c r="A268" s="410" t="s">
        <v>219</v>
      </c>
      <c r="B268" s="817">
        <v>650</v>
      </c>
      <c r="C268" s="818">
        <v>8</v>
      </c>
      <c r="D268" s="819">
        <v>4</v>
      </c>
      <c r="E268" s="817" t="s">
        <v>284</v>
      </c>
      <c r="F268" s="817">
        <v>200</v>
      </c>
      <c r="G268" s="860">
        <f>G269</f>
        <v>0</v>
      </c>
      <c r="H268" s="860">
        <f t="shared" si="30"/>
        <v>0</v>
      </c>
      <c r="I268" s="872">
        <f t="shared" si="30"/>
        <v>0</v>
      </c>
      <c r="J268" s="55"/>
      <c r="K268" s="55"/>
      <c r="L268" s="55"/>
      <c r="M268" s="55"/>
      <c r="N268" s="55"/>
      <c r="O268" s="55"/>
      <c r="P268" s="55"/>
      <c r="Q268" s="55"/>
      <c r="R268" s="55"/>
      <c r="S268" s="55"/>
      <c r="T268" s="55"/>
      <c r="U268" s="55"/>
      <c r="V268" s="55"/>
      <c r="W268" s="55"/>
      <c r="X268" s="55"/>
      <c r="Y268" s="55"/>
      <c r="Z268" s="55"/>
      <c r="AA268" s="55"/>
      <c r="AB268" s="55"/>
      <c r="AC268" s="55"/>
      <c r="AD268" s="55"/>
      <c r="AE268" s="55"/>
      <c r="AF268" s="55"/>
      <c r="AG268" s="55"/>
      <c r="AH268" s="55"/>
      <c r="AI268" s="55"/>
      <c r="AJ268" s="55"/>
      <c r="AK268" s="55"/>
    </row>
    <row r="269" spans="1:37" ht="39.6" hidden="1" customHeight="1" outlineLevel="1" thickBot="1" x14ac:dyDescent="0.3">
      <c r="A269" s="821" t="s">
        <v>129</v>
      </c>
      <c r="B269" s="822">
        <v>650</v>
      </c>
      <c r="C269" s="823">
        <v>8</v>
      </c>
      <c r="D269" s="824">
        <v>4</v>
      </c>
      <c r="E269" s="822" t="s">
        <v>284</v>
      </c>
      <c r="F269" s="822">
        <v>240</v>
      </c>
      <c r="G269" s="864">
        <f>'[3]приложение №7 2019г.'!G237</f>
        <v>0</v>
      </c>
      <c r="H269" s="865">
        <v>0</v>
      </c>
      <c r="I269" s="866">
        <v>0</v>
      </c>
    </row>
    <row r="270" spans="1:37" s="56" customFormat="1" ht="35.4" hidden="1" customHeight="1" outlineLevel="1" x14ac:dyDescent="0.25">
      <c r="A270" s="856" t="s">
        <v>286</v>
      </c>
      <c r="B270" s="380">
        <v>650</v>
      </c>
      <c r="C270" s="381">
        <v>8</v>
      </c>
      <c r="D270" s="382">
        <v>4</v>
      </c>
      <c r="E270" s="380" t="s">
        <v>287</v>
      </c>
      <c r="F270" s="380"/>
      <c r="G270" s="384">
        <f>G275+G271</f>
        <v>0</v>
      </c>
      <c r="H270" s="952">
        <f>H275</f>
        <v>0</v>
      </c>
      <c r="I270" s="953">
        <v>0</v>
      </c>
      <c r="J270" s="55"/>
      <c r="K270" s="55"/>
      <c r="L270" s="55"/>
      <c r="M270" s="55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  <c r="AB270" s="55"/>
      <c r="AC270" s="55"/>
      <c r="AD270" s="55"/>
      <c r="AE270" s="55"/>
      <c r="AF270" s="55"/>
      <c r="AG270" s="55"/>
      <c r="AH270" s="55"/>
      <c r="AI270" s="55"/>
      <c r="AJ270" s="55"/>
      <c r="AK270" s="55"/>
    </row>
    <row r="271" spans="1:37" s="56" customFormat="1" ht="33" hidden="1" customHeight="1" outlineLevel="1" x14ac:dyDescent="0.25">
      <c r="A271" s="379" t="s">
        <v>288</v>
      </c>
      <c r="B271" s="380">
        <v>650</v>
      </c>
      <c r="C271" s="381">
        <v>8</v>
      </c>
      <c r="D271" s="382">
        <v>4</v>
      </c>
      <c r="E271" s="461" t="s">
        <v>289</v>
      </c>
      <c r="F271" s="380"/>
      <c r="G271" s="384">
        <f>G272</f>
        <v>0</v>
      </c>
      <c r="H271" s="384">
        <f t="shared" ref="H271:I273" si="31">H272</f>
        <v>0</v>
      </c>
      <c r="I271" s="857">
        <f t="shared" si="31"/>
        <v>0</v>
      </c>
      <c r="J271" s="55"/>
      <c r="K271" s="55"/>
      <c r="L271" s="55"/>
      <c r="M271" s="55"/>
      <c r="N271" s="55"/>
      <c r="O271" s="55"/>
      <c r="P271" s="55"/>
      <c r="Q271" s="55"/>
      <c r="R271" s="55"/>
      <c r="S271" s="55"/>
      <c r="T271" s="55"/>
      <c r="U271" s="55"/>
      <c r="V271" s="55"/>
      <c r="W271" s="55"/>
      <c r="X271" s="55"/>
      <c r="Y271" s="55"/>
      <c r="Z271" s="55"/>
      <c r="AA271" s="55"/>
      <c r="AB271" s="55"/>
      <c r="AC271" s="55"/>
      <c r="AD271" s="55"/>
      <c r="AE271" s="55"/>
      <c r="AF271" s="55"/>
      <c r="AG271" s="55"/>
      <c r="AH271" s="55"/>
      <c r="AI271" s="55"/>
      <c r="AJ271" s="55"/>
      <c r="AK271" s="55"/>
    </row>
    <row r="272" spans="1:37" s="56" customFormat="1" ht="26.4" hidden="1" customHeight="1" outlineLevel="1" x14ac:dyDescent="0.25">
      <c r="A272" s="379" t="s">
        <v>257</v>
      </c>
      <c r="B272" s="380">
        <v>650</v>
      </c>
      <c r="C272" s="381">
        <v>8</v>
      </c>
      <c r="D272" s="382">
        <v>4</v>
      </c>
      <c r="E272" s="380" t="s">
        <v>290</v>
      </c>
      <c r="F272" s="380"/>
      <c r="G272" s="384">
        <f>G273</f>
        <v>0</v>
      </c>
      <c r="H272" s="384">
        <f t="shared" si="31"/>
        <v>0</v>
      </c>
      <c r="I272" s="857">
        <f t="shared" si="31"/>
        <v>0</v>
      </c>
      <c r="J272" s="55"/>
      <c r="K272" s="55"/>
      <c r="L272" s="55"/>
      <c r="M272" s="55"/>
      <c r="N272" s="55"/>
      <c r="O272" s="55"/>
      <c r="P272" s="55"/>
      <c r="Q272" s="55"/>
      <c r="R272" s="55"/>
      <c r="S272" s="55"/>
      <c r="T272" s="55"/>
      <c r="U272" s="55"/>
      <c r="V272" s="55"/>
      <c r="W272" s="55"/>
      <c r="X272" s="55"/>
      <c r="Y272" s="55"/>
      <c r="Z272" s="55"/>
      <c r="AA272" s="55"/>
      <c r="AB272" s="55"/>
      <c r="AC272" s="55"/>
      <c r="AD272" s="55"/>
      <c r="AE272" s="55"/>
      <c r="AF272" s="55"/>
      <c r="AG272" s="55"/>
      <c r="AH272" s="55"/>
      <c r="AI272" s="55"/>
      <c r="AJ272" s="55"/>
      <c r="AK272" s="55"/>
    </row>
    <row r="273" spans="1:37" s="128" customFormat="1" ht="39.6" hidden="1" customHeight="1" outlineLevel="1" thickBot="1" x14ac:dyDescent="0.3">
      <c r="A273" s="410" t="s">
        <v>219</v>
      </c>
      <c r="B273" s="380">
        <v>650</v>
      </c>
      <c r="C273" s="381">
        <v>8</v>
      </c>
      <c r="D273" s="382">
        <v>4</v>
      </c>
      <c r="E273" s="380" t="s">
        <v>290</v>
      </c>
      <c r="F273" s="380">
        <v>200</v>
      </c>
      <c r="G273" s="860">
        <f>G274</f>
        <v>0</v>
      </c>
      <c r="H273" s="860">
        <f t="shared" si="31"/>
        <v>0</v>
      </c>
      <c r="I273" s="872">
        <f t="shared" si="31"/>
        <v>0</v>
      </c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  <c r="U273" s="55"/>
      <c r="V273" s="55"/>
      <c r="W273" s="55"/>
      <c r="X273" s="55"/>
      <c r="Y273" s="55"/>
      <c r="Z273" s="55"/>
      <c r="AA273" s="55"/>
      <c r="AB273" s="55"/>
      <c r="AC273" s="55"/>
      <c r="AD273" s="55"/>
      <c r="AE273" s="55"/>
      <c r="AF273" s="55"/>
      <c r="AG273" s="55"/>
      <c r="AH273" s="55"/>
      <c r="AI273" s="55"/>
      <c r="AJ273" s="55"/>
      <c r="AK273" s="55"/>
    </row>
    <row r="274" spans="1:37" ht="39.6" hidden="1" customHeight="1" outlineLevel="1" thickBot="1" x14ac:dyDescent="0.3">
      <c r="A274" s="411" t="s">
        <v>129</v>
      </c>
      <c r="B274" s="390">
        <v>650</v>
      </c>
      <c r="C274" s="391">
        <v>8</v>
      </c>
      <c r="D274" s="392">
        <v>4</v>
      </c>
      <c r="E274" s="390" t="s">
        <v>290</v>
      </c>
      <c r="F274" s="390">
        <v>240</v>
      </c>
      <c r="G274" s="864">
        <f>'[3]приложение №7 2019г.'!G242</f>
        <v>0</v>
      </c>
      <c r="H274" s="865">
        <v>0</v>
      </c>
      <c r="I274" s="866">
        <v>0</v>
      </c>
    </row>
    <row r="275" spans="1:37" s="56" customFormat="1" ht="33" hidden="1" customHeight="1" outlineLevel="1" x14ac:dyDescent="0.25">
      <c r="A275" s="856" t="s">
        <v>291</v>
      </c>
      <c r="B275" s="380">
        <v>650</v>
      </c>
      <c r="C275" s="381">
        <v>8</v>
      </c>
      <c r="D275" s="382">
        <v>4</v>
      </c>
      <c r="E275" s="461" t="s">
        <v>292</v>
      </c>
      <c r="F275" s="380"/>
      <c r="G275" s="384">
        <f>G276</f>
        <v>0</v>
      </c>
      <c r="H275" s="384">
        <f t="shared" ref="H275:I277" si="32">H276</f>
        <v>0</v>
      </c>
      <c r="I275" s="857">
        <f t="shared" si="32"/>
        <v>0</v>
      </c>
      <c r="J275" s="55"/>
      <c r="K275" s="55"/>
      <c r="L275" s="55"/>
      <c r="M275" s="55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  <c r="AB275" s="55"/>
      <c r="AC275" s="55"/>
      <c r="AD275" s="55"/>
      <c r="AE275" s="55"/>
      <c r="AF275" s="55"/>
      <c r="AG275" s="55"/>
      <c r="AH275" s="55"/>
      <c r="AI275" s="55"/>
      <c r="AJ275" s="55"/>
      <c r="AK275" s="55"/>
    </row>
    <row r="276" spans="1:37" s="56" customFormat="1" ht="26.4" hidden="1" customHeight="1" outlineLevel="1" x14ac:dyDescent="0.25">
      <c r="A276" s="856" t="s">
        <v>257</v>
      </c>
      <c r="B276" s="380">
        <v>650</v>
      </c>
      <c r="C276" s="381">
        <v>8</v>
      </c>
      <c r="D276" s="382">
        <v>4</v>
      </c>
      <c r="E276" s="380" t="s">
        <v>293</v>
      </c>
      <c r="F276" s="380"/>
      <c r="G276" s="384">
        <f>G277</f>
        <v>0</v>
      </c>
      <c r="H276" s="384">
        <f t="shared" si="32"/>
        <v>0</v>
      </c>
      <c r="I276" s="857">
        <f t="shared" si="32"/>
        <v>0</v>
      </c>
      <c r="J276" s="55"/>
      <c r="K276" s="55"/>
      <c r="L276" s="55"/>
      <c r="M276" s="55"/>
      <c r="N276" s="55"/>
      <c r="O276" s="55"/>
      <c r="P276" s="55"/>
      <c r="Q276" s="55"/>
      <c r="R276" s="55"/>
      <c r="S276" s="55"/>
      <c r="T276" s="55"/>
      <c r="U276" s="55"/>
      <c r="V276" s="55"/>
      <c r="W276" s="55"/>
      <c r="X276" s="55"/>
      <c r="Y276" s="55"/>
      <c r="Z276" s="55"/>
      <c r="AA276" s="55"/>
      <c r="AB276" s="55"/>
      <c r="AC276" s="55"/>
      <c r="AD276" s="55"/>
      <c r="AE276" s="55"/>
      <c r="AF276" s="55"/>
      <c r="AG276" s="55"/>
      <c r="AH276" s="55"/>
      <c r="AI276" s="55"/>
      <c r="AJ276" s="55"/>
      <c r="AK276" s="55"/>
    </row>
    <row r="277" spans="1:37" s="128" customFormat="1" ht="34.950000000000003" hidden="1" customHeight="1" outlineLevel="1" thickBot="1" x14ac:dyDescent="0.3">
      <c r="A277" s="871" t="s">
        <v>294</v>
      </c>
      <c r="B277" s="817">
        <v>650</v>
      </c>
      <c r="C277" s="818">
        <v>8</v>
      </c>
      <c r="D277" s="819">
        <v>4</v>
      </c>
      <c r="E277" s="817" t="s">
        <v>293</v>
      </c>
      <c r="F277" s="817">
        <v>300</v>
      </c>
      <c r="G277" s="860">
        <f>G278</f>
        <v>0</v>
      </c>
      <c r="H277" s="860">
        <f t="shared" si="32"/>
        <v>0</v>
      </c>
      <c r="I277" s="872">
        <f t="shared" si="32"/>
        <v>0</v>
      </c>
      <c r="J277" s="55"/>
      <c r="K277" s="55"/>
      <c r="L277" s="55"/>
      <c r="M277" s="55"/>
      <c r="N277" s="55"/>
      <c r="O277" s="55"/>
      <c r="P277" s="55"/>
      <c r="Q277" s="55"/>
      <c r="R277" s="55"/>
      <c r="S277" s="55"/>
      <c r="T277" s="55"/>
      <c r="U277" s="55"/>
      <c r="V277" s="55"/>
      <c r="W277" s="55"/>
      <c r="X277" s="55"/>
      <c r="Y277" s="55"/>
      <c r="Z277" s="55"/>
      <c r="AA277" s="55"/>
      <c r="AB277" s="55"/>
      <c r="AC277" s="55"/>
      <c r="AD277" s="55"/>
      <c r="AE277" s="55"/>
      <c r="AF277" s="55"/>
      <c r="AG277" s="55"/>
      <c r="AH277" s="55"/>
      <c r="AI277" s="55"/>
      <c r="AJ277" s="55"/>
      <c r="AK277" s="55"/>
    </row>
    <row r="278" spans="1:37" ht="39.6" hidden="1" customHeight="1" outlineLevel="1" thickBot="1" x14ac:dyDescent="0.3">
      <c r="A278" s="821" t="s">
        <v>295</v>
      </c>
      <c r="B278" s="822">
        <v>650</v>
      </c>
      <c r="C278" s="823">
        <v>8</v>
      </c>
      <c r="D278" s="824">
        <v>4</v>
      </c>
      <c r="E278" s="822" t="s">
        <v>293</v>
      </c>
      <c r="F278" s="822">
        <v>350</v>
      </c>
      <c r="G278" s="864">
        <v>0</v>
      </c>
      <c r="H278" s="865">
        <v>0</v>
      </c>
      <c r="I278" s="866">
        <v>0</v>
      </c>
    </row>
    <row r="279" spans="1:37" s="131" customFormat="1" ht="16.2" collapsed="1" thickBot="1" x14ac:dyDescent="0.3">
      <c r="A279" s="987" t="s">
        <v>296</v>
      </c>
      <c r="B279" s="1001">
        <v>650</v>
      </c>
      <c r="C279" s="1001">
        <v>10</v>
      </c>
      <c r="D279" s="1002"/>
      <c r="E279" s="1003"/>
      <c r="F279" s="1003"/>
      <c r="G279" s="1004">
        <f>G286+G280</f>
        <v>216.5</v>
      </c>
      <c r="H279" s="1004">
        <f>H280</f>
        <v>0</v>
      </c>
      <c r="I279" s="1005">
        <f>I280</f>
        <v>0</v>
      </c>
    </row>
    <row r="280" spans="1:37" s="131" customFormat="1" ht="16.2" thickBot="1" x14ac:dyDescent="0.3">
      <c r="A280" s="970" t="s">
        <v>297</v>
      </c>
      <c r="B280" s="971">
        <v>650</v>
      </c>
      <c r="C280" s="971">
        <v>10</v>
      </c>
      <c r="D280" s="1006">
        <v>1</v>
      </c>
      <c r="E280" s="954"/>
      <c r="F280" s="954"/>
      <c r="G280" s="955">
        <f>G295+G281</f>
        <v>136.5</v>
      </c>
      <c r="H280" s="955">
        <f>H281</f>
        <v>0</v>
      </c>
      <c r="I280" s="956">
        <f>I295+I281</f>
        <v>0</v>
      </c>
    </row>
    <row r="281" spans="1:37" s="131" customFormat="1" x14ac:dyDescent="0.25">
      <c r="A281" s="957" t="s">
        <v>159</v>
      </c>
      <c r="B281" s="850">
        <v>650</v>
      </c>
      <c r="C281" s="851">
        <v>10</v>
      </c>
      <c r="D281" s="852">
        <v>1</v>
      </c>
      <c r="E281" s="850" t="s">
        <v>113</v>
      </c>
      <c r="F281" s="850"/>
      <c r="G281" s="854">
        <f>G282</f>
        <v>136.5</v>
      </c>
      <c r="H281" s="854">
        <f>H282</f>
        <v>0</v>
      </c>
      <c r="I281" s="855">
        <f>I282</f>
        <v>0</v>
      </c>
    </row>
    <row r="282" spans="1:37" s="280" customFormat="1" ht="31.2" x14ac:dyDescent="0.25">
      <c r="A282" s="958" t="s">
        <v>114</v>
      </c>
      <c r="B282" s="380">
        <v>650</v>
      </c>
      <c r="C282" s="381">
        <v>10</v>
      </c>
      <c r="D282" s="382">
        <v>1</v>
      </c>
      <c r="E282" s="380" t="s">
        <v>115</v>
      </c>
      <c r="F282" s="380"/>
      <c r="G282" s="384">
        <f>G283</f>
        <v>136.5</v>
      </c>
      <c r="H282" s="384">
        <f>H283</f>
        <v>0</v>
      </c>
      <c r="I282" s="857">
        <v>0</v>
      </c>
      <c r="J282" s="131"/>
      <c r="K282" s="131"/>
      <c r="L282" s="131"/>
      <c r="M282" s="131"/>
      <c r="N282" s="131"/>
      <c r="O282" s="131"/>
      <c r="P282" s="131"/>
      <c r="Q282" s="131"/>
      <c r="R282" s="131"/>
      <c r="S282" s="131"/>
      <c r="T282" s="131"/>
      <c r="U282" s="131"/>
      <c r="V282" s="131"/>
      <c r="W282" s="131"/>
      <c r="X282" s="131"/>
      <c r="Y282" s="131"/>
      <c r="Z282" s="131"/>
      <c r="AA282" s="131"/>
      <c r="AB282" s="131"/>
      <c r="AC282" s="131"/>
      <c r="AD282" s="131"/>
      <c r="AE282" s="131"/>
      <c r="AF282" s="131"/>
      <c r="AG282" s="131"/>
      <c r="AH282" s="131"/>
      <c r="AI282" s="131"/>
      <c r="AJ282" s="131"/>
      <c r="AK282" s="131"/>
    </row>
    <row r="283" spans="1:37" s="131" customFormat="1" x14ac:dyDescent="0.25">
      <c r="A283" s="958" t="s">
        <v>298</v>
      </c>
      <c r="B283" s="380">
        <v>650</v>
      </c>
      <c r="C283" s="381">
        <v>10</v>
      </c>
      <c r="D283" s="382">
        <v>1</v>
      </c>
      <c r="E283" s="380" t="s">
        <v>299</v>
      </c>
      <c r="F283" s="380"/>
      <c r="G283" s="384">
        <f>G285</f>
        <v>136.5</v>
      </c>
      <c r="H283" s="384">
        <f>H284</f>
        <v>0</v>
      </c>
      <c r="I283" s="857">
        <v>0</v>
      </c>
    </row>
    <row r="284" spans="1:37" s="131" customFormat="1" ht="16.2" thickBot="1" x14ac:dyDescent="0.3">
      <c r="A284" s="959" t="s">
        <v>300</v>
      </c>
      <c r="B284" s="817">
        <v>650</v>
      </c>
      <c r="C284" s="818">
        <v>10</v>
      </c>
      <c r="D284" s="819">
        <v>1</v>
      </c>
      <c r="E284" s="817" t="s">
        <v>299</v>
      </c>
      <c r="F284" s="817">
        <v>300</v>
      </c>
      <c r="G284" s="860">
        <f>G285</f>
        <v>136.5</v>
      </c>
      <c r="H284" s="860">
        <f>H285</f>
        <v>0</v>
      </c>
      <c r="I284" s="872">
        <f>I285+I297</f>
        <v>0</v>
      </c>
    </row>
    <row r="285" spans="1:37" s="280" customFormat="1" ht="16.2" thickBot="1" x14ac:dyDescent="0.3">
      <c r="A285" s="821" t="s">
        <v>301</v>
      </c>
      <c r="B285" s="822">
        <v>650</v>
      </c>
      <c r="C285" s="823">
        <v>10</v>
      </c>
      <c r="D285" s="824">
        <v>1</v>
      </c>
      <c r="E285" s="822" t="s">
        <v>299</v>
      </c>
      <c r="F285" s="822">
        <v>310</v>
      </c>
      <c r="G285" s="864">
        <f>'приложение 3 (№7 2019г.)'!G273</f>
        <v>136.5</v>
      </c>
      <c r="H285" s="864">
        <v>0</v>
      </c>
      <c r="I285" s="873">
        <v>0</v>
      </c>
      <c r="J285" s="131"/>
      <c r="K285" s="131"/>
      <c r="L285" s="131"/>
      <c r="M285" s="131"/>
      <c r="N285" s="131"/>
      <c r="O285" s="131"/>
      <c r="P285" s="131"/>
      <c r="Q285" s="131"/>
      <c r="R285" s="131"/>
      <c r="S285" s="131"/>
      <c r="T285" s="131"/>
      <c r="U285" s="131"/>
      <c r="V285" s="131"/>
      <c r="W285" s="131"/>
      <c r="X285" s="131"/>
      <c r="Y285" s="131"/>
      <c r="Z285" s="131"/>
      <c r="AA285" s="131"/>
      <c r="AB285" s="131"/>
      <c r="AC285" s="131"/>
      <c r="AD285" s="131"/>
      <c r="AE285" s="131"/>
      <c r="AF285" s="131"/>
      <c r="AG285" s="131"/>
      <c r="AH285" s="131"/>
      <c r="AI285" s="131"/>
      <c r="AJ285" s="131"/>
      <c r="AK285" s="131"/>
    </row>
    <row r="286" spans="1:37" s="131" customFormat="1" ht="30.6" customHeight="1" thickBot="1" x14ac:dyDescent="0.3">
      <c r="A286" s="970" t="s">
        <v>424</v>
      </c>
      <c r="B286" s="971">
        <v>650</v>
      </c>
      <c r="C286" s="971">
        <v>10</v>
      </c>
      <c r="D286" s="1006">
        <v>6</v>
      </c>
      <c r="E286" s="954"/>
      <c r="F286" s="954"/>
      <c r="G286" s="955">
        <f t="shared" ref="G286:H288" si="33">G287</f>
        <v>80</v>
      </c>
      <c r="H286" s="955">
        <f t="shared" si="33"/>
        <v>0</v>
      </c>
      <c r="I286" s="956">
        <f>I283+I287</f>
        <v>0</v>
      </c>
    </row>
    <row r="287" spans="1:37" s="131" customFormat="1" ht="22.2" customHeight="1" x14ac:dyDescent="0.25">
      <c r="A287" s="957" t="s">
        <v>159</v>
      </c>
      <c r="B287" s="850">
        <v>650</v>
      </c>
      <c r="C287" s="851">
        <v>10</v>
      </c>
      <c r="D287" s="852">
        <v>6</v>
      </c>
      <c r="E287" s="850" t="s">
        <v>113</v>
      </c>
      <c r="F287" s="850"/>
      <c r="G287" s="854">
        <f t="shared" si="33"/>
        <v>80</v>
      </c>
      <c r="H287" s="854">
        <f t="shared" si="33"/>
        <v>0</v>
      </c>
      <c r="I287" s="855">
        <f>I288</f>
        <v>0</v>
      </c>
    </row>
    <row r="288" spans="1:37" s="280" customFormat="1" ht="40.950000000000003" customHeight="1" x14ac:dyDescent="0.25">
      <c r="A288" s="958" t="s">
        <v>409</v>
      </c>
      <c r="B288" s="380">
        <v>650</v>
      </c>
      <c r="C288" s="381">
        <v>10</v>
      </c>
      <c r="D288" s="382">
        <v>6</v>
      </c>
      <c r="E288" s="380" t="s">
        <v>176</v>
      </c>
      <c r="F288" s="380"/>
      <c r="G288" s="384">
        <f t="shared" si="33"/>
        <v>80</v>
      </c>
      <c r="H288" s="384">
        <f t="shared" si="33"/>
        <v>0</v>
      </c>
      <c r="I288" s="857">
        <v>0</v>
      </c>
      <c r="J288" s="131"/>
      <c r="K288" s="131"/>
      <c r="L288" s="131"/>
      <c r="M288" s="131"/>
      <c r="N288" s="131"/>
      <c r="O288" s="131"/>
      <c r="P288" s="131"/>
      <c r="Q288" s="131"/>
      <c r="R288" s="131"/>
      <c r="S288" s="131"/>
      <c r="T288" s="131"/>
      <c r="U288" s="131"/>
      <c r="V288" s="131"/>
      <c r="W288" s="131"/>
      <c r="X288" s="131"/>
      <c r="Y288" s="131"/>
      <c r="Z288" s="131"/>
      <c r="AA288" s="131"/>
      <c r="AB288" s="131"/>
      <c r="AC288" s="131"/>
      <c r="AD288" s="131"/>
      <c r="AE288" s="131"/>
      <c r="AF288" s="131"/>
      <c r="AG288" s="131"/>
      <c r="AH288" s="131"/>
      <c r="AI288" s="131"/>
      <c r="AJ288" s="131"/>
      <c r="AK288" s="131"/>
    </row>
    <row r="289" spans="1:37" s="131" customFormat="1" x14ac:dyDescent="0.25">
      <c r="A289" s="958" t="s">
        <v>126</v>
      </c>
      <c r="B289" s="380">
        <v>650</v>
      </c>
      <c r="C289" s="381">
        <v>10</v>
      </c>
      <c r="D289" s="382">
        <v>6</v>
      </c>
      <c r="E289" s="380" t="s">
        <v>180</v>
      </c>
      <c r="F289" s="380"/>
      <c r="G289" s="384">
        <f>G291</f>
        <v>80</v>
      </c>
      <c r="H289" s="384">
        <f>H290</f>
        <v>0</v>
      </c>
      <c r="I289" s="857">
        <v>0</v>
      </c>
    </row>
    <row r="290" spans="1:37" s="131" customFormat="1" ht="16.2" thickBot="1" x14ac:dyDescent="0.3">
      <c r="A290" s="959" t="s">
        <v>300</v>
      </c>
      <c r="B290" s="817">
        <v>650</v>
      </c>
      <c r="C290" s="818">
        <v>10</v>
      </c>
      <c r="D290" s="819">
        <v>6</v>
      </c>
      <c r="E290" s="817" t="s">
        <v>180</v>
      </c>
      <c r="F290" s="817">
        <v>300</v>
      </c>
      <c r="G290" s="860">
        <f>G291</f>
        <v>80</v>
      </c>
      <c r="H290" s="860">
        <f>H291</f>
        <v>0</v>
      </c>
      <c r="I290" s="872">
        <f>I291+I285</f>
        <v>0</v>
      </c>
    </row>
    <row r="291" spans="1:37" s="280" customFormat="1" ht="16.2" thickBot="1" x14ac:dyDescent="0.3">
      <c r="A291" s="821" t="s">
        <v>301</v>
      </c>
      <c r="B291" s="822">
        <v>650</v>
      </c>
      <c r="C291" s="823">
        <v>10</v>
      </c>
      <c r="D291" s="824">
        <v>6</v>
      </c>
      <c r="E291" s="822" t="s">
        <v>180</v>
      </c>
      <c r="F291" s="822">
        <v>310</v>
      </c>
      <c r="G291" s="864">
        <f>'приложение 3 (№7 2019г.)'!G279</f>
        <v>80</v>
      </c>
      <c r="H291" s="864">
        <v>0</v>
      </c>
      <c r="I291" s="873">
        <v>0</v>
      </c>
      <c r="J291" s="131"/>
      <c r="K291" s="131"/>
      <c r="L291" s="131"/>
      <c r="M291" s="131"/>
      <c r="N291" s="131"/>
      <c r="O291" s="131"/>
      <c r="P291" s="131"/>
      <c r="Q291" s="131"/>
      <c r="R291" s="131"/>
      <c r="S291" s="131"/>
      <c r="T291" s="131"/>
      <c r="U291" s="131"/>
      <c r="V291" s="131"/>
      <c r="W291" s="131"/>
      <c r="X291" s="131"/>
      <c r="Y291" s="131"/>
      <c r="Z291" s="131"/>
      <c r="AA291" s="131"/>
      <c r="AB291" s="131"/>
      <c r="AC291" s="131"/>
      <c r="AD291" s="131"/>
      <c r="AE291" s="131"/>
      <c r="AF291" s="131"/>
      <c r="AG291" s="131"/>
      <c r="AH291" s="131"/>
      <c r="AI291" s="131"/>
      <c r="AJ291" s="131"/>
      <c r="AK291" s="131"/>
    </row>
    <row r="292" spans="1:37" s="131" customFormat="1" ht="16.2" thickBot="1" x14ac:dyDescent="0.3">
      <c r="A292" s="987" t="s">
        <v>303</v>
      </c>
      <c r="B292" s="1001">
        <v>650</v>
      </c>
      <c r="C292" s="1001">
        <v>11</v>
      </c>
      <c r="D292" s="1002">
        <v>0</v>
      </c>
      <c r="E292" s="1003"/>
      <c r="F292" s="1003"/>
      <c r="G292" s="1004">
        <f>G293</f>
        <v>15909.3</v>
      </c>
      <c r="H292" s="1004">
        <f>H293</f>
        <v>0</v>
      </c>
      <c r="I292" s="1005">
        <f>I293</f>
        <v>0</v>
      </c>
    </row>
    <row r="293" spans="1:37" s="131" customFormat="1" ht="15" customHeight="1" thickBot="1" x14ac:dyDescent="0.3">
      <c r="A293" s="970" t="s">
        <v>304</v>
      </c>
      <c r="B293" s="971">
        <v>650</v>
      </c>
      <c r="C293" s="971">
        <v>11</v>
      </c>
      <c r="D293" s="1006" t="s">
        <v>109</v>
      </c>
      <c r="E293" s="954"/>
      <c r="F293" s="954"/>
      <c r="G293" s="955">
        <f>G303+G294</f>
        <v>15909.3</v>
      </c>
      <c r="H293" s="955">
        <f>H294</f>
        <v>0</v>
      </c>
      <c r="I293" s="956">
        <f>I303+I294</f>
        <v>0</v>
      </c>
    </row>
    <row r="294" spans="1:37" s="131" customFormat="1" ht="31.2" hidden="1" outlineLevel="1" x14ac:dyDescent="0.25">
      <c r="A294" s="957" t="s">
        <v>354</v>
      </c>
      <c r="B294" s="850">
        <v>650</v>
      </c>
      <c r="C294" s="851">
        <v>11</v>
      </c>
      <c r="D294" s="852" t="s">
        <v>109</v>
      </c>
      <c r="E294" s="850" t="s">
        <v>306</v>
      </c>
      <c r="F294" s="850"/>
      <c r="G294" s="854">
        <f>G295</f>
        <v>0</v>
      </c>
      <c r="H294" s="854">
        <f>H295</f>
        <v>0</v>
      </c>
      <c r="I294" s="855">
        <f>I295</f>
        <v>0</v>
      </c>
    </row>
    <row r="295" spans="1:37" s="280" customFormat="1" ht="31.2" hidden="1" outlineLevel="1" x14ac:dyDescent="0.25">
      <c r="A295" s="958" t="s">
        <v>307</v>
      </c>
      <c r="B295" s="380">
        <v>650</v>
      </c>
      <c r="C295" s="381">
        <v>11</v>
      </c>
      <c r="D295" s="382" t="s">
        <v>109</v>
      </c>
      <c r="E295" s="380" t="s">
        <v>308</v>
      </c>
      <c r="F295" s="380"/>
      <c r="G295" s="384">
        <f>G296</f>
        <v>0</v>
      </c>
      <c r="H295" s="384">
        <f>H296</f>
        <v>0</v>
      </c>
      <c r="I295" s="857">
        <v>0</v>
      </c>
      <c r="J295" s="131"/>
      <c r="K295" s="131"/>
      <c r="L295" s="131"/>
      <c r="M295" s="131"/>
      <c r="N295" s="131"/>
      <c r="O295" s="131"/>
      <c r="P295" s="131"/>
      <c r="Q295" s="131"/>
      <c r="R295" s="131"/>
      <c r="S295" s="131"/>
      <c r="T295" s="131"/>
      <c r="U295" s="131"/>
      <c r="V295" s="131"/>
      <c r="W295" s="131"/>
      <c r="X295" s="131"/>
      <c r="Y295" s="131"/>
      <c r="Z295" s="131"/>
      <c r="AA295" s="131"/>
      <c r="AB295" s="131"/>
      <c r="AC295" s="131"/>
      <c r="AD295" s="131"/>
      <c r="AE295" s="131"/>
      <c r="AF295" s="131"/>
      <c r="AG295" s="131"/>
      <c r="AH295" s="131"/>
      <c r="AI295" s="131"/>
      <c r="AJ295" s="131"/>
      <c r="AK295" s="131"/>
    </row>
    <row r="296" spans="1:37" s="280" customFormat="1" ht="31.2" hidden="1" outlineLevel="1" x14ac:dyDescent="0.25">
      <c r="A296" s="958" t="s">
        <v>309</v>
      </c>
      <c r="B296" s="380">
        <v>650</v>
      </c>
      <c r="C296" s="381">
        <v>11</v>
      </c>
      <c r="D296" s="382" t="s">
        <v>109</v>
      </c>
      <c r="E296" s="380" t="s">
        <v>310</v>
      </c>
      <c r="F296" s="380"/>
      <c r="G296" s="384">
        <f>G297+G300</f>
        <v>0</v>
      </c>
      <c r="H296" s="384">
        <f>H297+H300</f>
        <v>0</v>
      </c>
      <c r="I296" s="857">
        <f>I297</f>
        <v>0</v>
      </c>
      <c r="J296" s="131"/>
      <c r="K296" s="131"/>
      <c r="L296" s="131"/>
      <c r="M296" s="131"/>
      <c r="N296" s="131"/>
      <c r="O296" s="131"/>
      <c r="P296" s="131"/>
      <c r="Q296" s="131"/>
      <c r="R296" s="131"/>
      <c r="S296" s="131"/>
      <c r="T296" s="131"/>
      <c r="U296" s="131"/>
      <c r="V296" s="131"/>
      <c r="W296" s="131"/>
      <c r="X296" s="131"/>
      <c r="Y296" s="131"/>
      <c r="Z296" s="131"/>
      <c r="AA296" s="131"/>
      <c r="AB296" s="131"/>
      <c r="AC296" s="131"/>
      <c r="AD296" s="131"/>
      <c r="AE296" s="131"/>
      <c r="AF296" s="131"/>
      <c r="AG296" s="131"/>
      <c r="AH296" s="131"/>
      <c r="AI296" s="131"/>
      <c r="AJ296" s="131"/>
      <c r="AK296" s="131"/>
    </row>
    <row r="297" spans="1:37" s="131" customFormat="1" hidden="1" outlineLevel="1" x14ac:dyDescent="0.25">
      <c r="A297" s="958" t="s">
        <v>257</v>
      </c>
      <c r="B297" s="380">
        <v>650</v>
      </c>
      <c r="C297" s="381">
        <v>11</v>
      </c>
      <c r="D297" s="382" t="s">
        <v>109</v>
      </c>
      <c r="E297" s="380" t="s">
        <v>311</v>
      </c>
      <c r="F297" s="380"/>
      <c r="G297" s="384">
        <f>G299</f>
        <v>0</v>
      </c>
      <c r="H297" s="384">
        <f>H298</f>
        <v>0</v>
      </c>
      <c r="I297" s="857">
        <v>0</v>
      </c>
    </row>
    <row r="298" spans="1:37" s="131" customFormat="1" ht="31.2" hidden="1" outlineLevel="1" x14ac:dyDescent="0.25">
      <c r="A298" s="959" t="s">
        <v>128</v>
      </c>
      <c r="B298" s="817">
        <v>650</v>
      </c>
      <c r="C298" s="818">
        <v>11</v>
      </c>
      <c r="D298" s="819" t="s">
        <v>109</v>
      </c>
      <c r="E298" s="817" t="s">
        <v>311</v>
      </c>
      <c r="F298" s="817">
        <v>200</v>
      </c>
      <c r="G298" s="860">
        <f>G299</f>
        <v>0</v>
      </c>
      <c r="H298" s="860">
        <f>H299</f>
        <v>0</v>
      </c>
      <c r="I298" s="872">
        <f>I299+I305</f>
        <v>0</v>
      </c>
    </row>
    <row r="299" spans="1:37" s="280" customFormat="1" ht="31.8" hidden="1" outlineLevel="1" thickBot="1" x14ac:dyDescent="0.3">
      <c r="A299" s="821" t="s">
        <v>129</v>
      </c>
      <c r="B299" s="822">
        <v>650</v>
      </c>
      <c r="C299" s="823">
        <v>11</v>
      </c>
      <c r="D299" s="824" t="s">
        <v>109</v>
      </c>
      <c r="E299" s="822" t="s">
        <v>311</v>
      </c>
      <c r="F299" s="822">
        <v>240</v>
      </c>
      <c r="G299" s="864">
        <f>'[3]приложение №7 2019г.'!G261</f>
        <v>0</v>
      </c>
      <c r="H299" s="864">
        <v>0</v>
      </c>
      <c r="I299" s="873">
        <v>0</v>
      </c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  <c r="Z299" s="131"/>
      <c r="AA299" s="131"/>
      <c r="AB299" s="131"/>
      <c r="AC299" s="131"/>
      <c r="AD299" s="131"/>
      <c r="AE299" s="131"/>
      <c r="AF299" s="131"/>
      <c r="AG299" s="131"/>
      <c r="AH299" s="131"/>
      <c r="AI299" s="131"/>
      <c r="AJ299" s="131"/>
      <c r="AK299" s="131"/>
    </row>
    <row r="300" spans="1:37" s="75" customFormat="1" ht="31.2" hidden="1" customHeight="1" outlineLevel="1" collapsed="1" x14ac:dyDescent="0.25">
      <c r="A300" s="957" t="s">
        <v>312</v>
      </c>
      <c r="B300" s="850">
        <v>650</v>
      </c>
      <c r="C300" s="851">
        <v>11</v>
      </c>
      <c r="D300" s="852" t="s">
        <v>109</v>
      </c>
      <c r="E300" s="850" t="s">
        <v>313</v>
      </c>
      <c r="F300" s="850"/>
      <c r="G300" s="854">
        <f>G302</f>
        <v>0</v>
      </c>
      <c r="H300" s="854">
        <f>H301</f>
        <v>0</v>
      </c>
      <c r="I300" s="855">
        <v>0</v>
      </c>
    </row>
    <row r="301" spans="1:37" s="75" customFormat="1" ht="30.6" hidden="1" customHeight="1" outlineLevel="1" thickBot="1" x14ac:dyDescent="0.3">
      <c r="A301" s="959" t="s">
        <v>128</v>
      </c>
      <c r="B301" s="817">
        <v>650</v>
      </c>
      <c r="C301" s="818">
        <v>11</v>
      </c>
      <c r="D301" s="819" t="s">
        <v>109</v>
      </c>
      <c r="E301" s="817" t="s">
        <v>313</v>
      </c>
      <c r="F301" s="817">
        <v>200</v>
      </c>
      <c r="G301" s="860">
        <f>G302</f>
        <v>0</v>
      </c>
      <c r="H301" s="860">
        <f>H302</f>
        <v>0</v>
      </c>
      <c r="I301" s="872">
        <f>I302+I308</f>
        <v>0</v>
      </c>
    </row>
    <row r="302" spans="1:37" s="124" customFormat="1" ht="30.6" hidden="1" customHeight="1" collapsed="1" thickBot="1" x14ac:dyDescent="0.3">
      <c r="A302" s="821" t="s">
        <v>129</v>
      </c>
      <c r="B302" s="822">
        <v>650</v>
      </c>
      <c r="C302" s="823">
        <v>11</v>
      </c>
      <c r="D302" s="824" t="s">
        <v>109</v>
      </c>
      <c r="E302" s="822" t="s">
        <v>313</v>
      </c>
      <c r="F302" s="822">
        <v>240</v>
      </c>
      <c r="G302" s="864">
        <f>'[3]приложение №7 2019г.'!G264</f>
        <v>0</v>
      </c>
      <c r="H302" s="864">
        <f>G302</f>
        <v>0</v>
      </c>
      <c r="I302" s="873">
        <v>0</v>
      </c>
      <c r="J302" s="75"/>
      <c r="K302" s="75"/>
      <c r="L302" s="75"/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75"/>
      <c r="X302" s="75"/>
      <c r="Y302" s="75"/>
      <c r="Z302" s="75"/>
      <c r="AA302" s="75"/>
      <c r="AB302" s="75"/>
      <c r="AC302" s="75"/>
      <c r="AD302" s="75"/>
      <c r="AE302" s="75"/>
      <c r="AF302" s="75"/>
      <c r="AG302" s="75"/>
      <c r="AH302" s="75"/>
      <c r="AI302" s="75"/>
      <c r="AJ302" s="75"/>
      <c r="AK302" s="75"/>
    </row>
    <row r="303" spans="1:37" s="320" customFormat="1" ht="15" customHeight="1" x14ac:dyDescent="0.25">
      <c r="A303" s="849" t="s">
        <v>159</v>
      </c>
      <c r="B303" s="850">
        <v>650</v>
      </c>
      <c r="C303" s="851">
        <v>11</v>
      </c>
      <c r="D303" s="852" t="s">
        <v>109</v>
      </c>
      <c r="E303" s="850" t="s">
        <v>113</v>
      </c>
      <c r="F303" s="850"/>
      <c r="G303" s="854">
        <f>G304</f>
        <v>15909.3</v>
      </c>
      <c r="H303" s="854">
        <v>0</v>
      </c>
      <c r="I303" s="855">
        <v>0</v>
      </c>
    </row>
    <row r="304" spans="1:37" s="320" customFormat="1" ht="17.25" customHeight="1" x14ac:dyDescent="0.25">
      <c r="A304" s="856" t="s">
        <v>314</v>
      </c>
      <c r="B304" s="380">
        <v>650</v>
      </c>
      <c r="C304" s="381">
        <v>11</v>
      </c>
      <c r="D304" s="382" t="s">
        <v>109</v>
      </c>
      <c r="E304" s="380" t="s">
        <v>315</v>
      </c>
      <c r="F304" s="380"/>
      <c r="G304" s="384">
        <f>G305+G310</f>
        <v>15909.3</v>
      </c>
      <c r="H304" s="384">
        <v>0</v>
      </c>
      <c r="I304" s="857">
        <v>0</v>
      </c>
    </row>
    <row r="305" spans="1:37" s="321" customFormat="1" ht="31.2" x14ac:dyDescent="0.25">
      <c r="A305" s="856" t="s">
        <v>273</v>
      </c>
      <c r="B305" s="380">
        <v>650</v>
      </c>
      <c r="C305" s="381">
        <v>11</v>
      </c>
      <c r="D305" s="382" t="s">
        <v>109</v>
      </c>
      <c r="E305" s="380" t="s">
        <v>316</v>
      </c>
      <c r="F305" s="380"/>
      <c r="G305" s="384">
        <f>G306+G308</f>
        <v>15833.3</v>
      </c>
      <c r="H305" s="384">
        <f>H306</f>
        <v>0</v>
      </c>
      <c r="I305" s="857">
        <f>I306</f>
        <v>0</v>
      </c>
      <c r="J305" s="320"/>
      <c r="K305" s="320"/>
      <c r="L305" s="320"/>
      <c r="M305" s="320"/>
      <c r="N305" s="320"/>
      <c r="O305" s="320"/>
      <c r="P305" s="320"/>
      <c r="Q305" s="320"/>
      <c r="R305" s="320"/>
      <c r="S305" s="320"/>
      <c r="T305" s="320"/>
      <c r="U305" s="320"/>
      <c r="V305" s="320"/>
      <c r="W305" s="320"/>
      <c r="X305" s="320"/>
      <c r="Y305" s="320"/>
      <c r="Z305" s="320"/>
      <c r="AA305" s="320"/>
      <c r="AB305" s="320"/>
      <c r="AC305" s="320"/>
      <c r="AD305" s="320"/>
      <c r="AE305" s="320"/>
      <c r="AF305" s="320"/>
      <c r="AG305" s="320"/>
      <c r="AH305" s="320"/>
      <c r="AI305" s="320"/>
      <c r="AJ305" s="320"/>
      <c r="AK305" s="320"/>
    </row>
    <row r="306" spans="1:37" s="133" customFormat="1" ht="63" thickBot="1" x14ac:dyDescent="0.3">
      <c r="A306" s="871" t="s">
        <v>118</v>
      </c>
      <c r="B306" s="817">
        <v>650</v>
      </c>
      <c r="C306" s="818">
        <v>11</v>
      </c>
      <c r="D306" s="819" t="s">
        <v>109</v>
      </c>
      <c r="E306" s="817" t="s">
        <v>316</v>
      </c>
      <c r="F306" s="817">
        <v>100</v>
      </c>
      <c r="G306" s="860">
        <f>G307</f>
        <v>13569.5</v>
      </c>
      <c r="H306" s="860">
        <f>H307</f>
        <v>0</v>
      </c>
      <c r="I306" s="872">
        <f>I307</f>
        <v>0</v>
      </c>
      <c r="J306" s="132"/>
      <c r="K306" s="132"/>
      <c r="L306" s="132"/>
      <c r="M306" s="132"/>
      <c r="N306" s="132"/>
      <c r="O306" s="132"/>
      <c r="P306" s="132"/>
      <c r="Q306" s="132"/>
      <c r="R306" s="132"/>
      <c r="S306" s="132"/>
      <c r="T306" s="132"/>
      <c r="U306" s="132"/>
      <c r="V306" s="132"/>
      <c r="W306" s="132"/>
      <c r="X306" s="132"/>
      <c r="Y306" s="132"/>
      <c r="Z306" s="132"/>
      <c r="AA306" s="132"/>
      <c r="AB306" s="132"/>
      <c r="AC306" s="132"/>
      <c r="AD306" s="132"/>
      <c r="AE306" s="132"/>
      <c r="AF306" s="132"/>
      <c r="AG306" s="132"/>
      <c r="AH306" s="132"/>
      <c r="AI306" s="132"/>
      <c r="AJ306" s="132"/>
      <c r="AK306" s="132"/>
    </row>
    <row r="307" spans="1:37" s="133" customFormat="1" ht="21.75" customHeight="1" thickBot="1" x14ac:dyDescent="0.3">
      <c r="A307" s="821" t="s">
        <v>259</v>
      </c>
      <c r="B307" s="822">
        <v>650</v>
      </c>
      <c r="C307" s="823">
        <v>11</v>
      </c>
      <c r="D307" s="824" t="s">
        <v>109</v>
      </c>
      <c r="E307" s="822" t="s">
        <v>316</v>
      </c>
      <c r="F307" s="822">
        <v>110</v>
      </c>
      <c r="G307" s="864">
        <f>'приложение 3 (№7 2019г.)'!G295</f>
        <v>13569.5</v>
      </c>
      <c r="H307" s="864">
        <v>0</v>
      </c>
      <c r="I307" s="873">
        <v>0</v>
      </c>
      <c r="J307" s="132"/>
      <c r="K307" s="132"/>
      <c r="L307" s="132"/>
      <c r="M307" s="132"/>
      <c r="N307" s="132"/>
      <c r="O307" s="132"/>
      <c r="P307" s="132"/>
      <c r="Q307" s="132"/>
      <c r="R307" s="132"/>
      <c r="S307" s="132"/>
      <c r="T307" s="132"/>
      <c r="U307" s="132"/>
      <c r="V307" s="132"/>
      <c r="W307" s="132"/>
      <c r="X307" s="132"/>
      <c r="Y307" s="132"/>
      <c r="Z307" s="132"/>
      <c r="AA307" s="132"/>
      <c r="AB307" s="132"/>
      <c r="AC307" s="132"/>
      <c r="AD307" s="132"/>
      <c r="AE307" s="132"/>
      <c r="AF307" s="132"/>
      <c r="AG307" s="132"/>
      <c r="AH307" s="132"/>
      <c r="AI307" s="132"/>
      <c r="AJ307" s="132"/>
      <c r="AK307" s="132"/>
    </row>
    <row r="308" spans="1:37" s="133" customFormat="1" ht="31.8" thickBot="1" x14ac:dyDescent="0.3">
      <c r="A308" s="410" t="s">
        <v>219</v>
      </c>
      <c r="B308" s="877">
        <v>650</v>
      </c>
      <c r="C308" s="878">
        <v>11</v>
      </c>
      <c r="D308" s="879" t="s">
        <v>109</v>
      </c>
      <c r="E308" s="877" t="s">
        <v>316</v>
      </c>
      <c r="F308" s="877">
        <v>200</v>
      </c>
      <c r="G308" s="881">
        <f>G309</f>
        <v>2263.8000000000002</v>
      </c>
      <c r="H308" s="881">
        <f>H309</f>
        <v>0</v>
      </c>
      <c r="I308" s="882">
        <f>I309</f>
        <v>0</v>
      </c>
      <c r="J308" s="132"/>
      <c r="K308" s="132"/>
      <c r="L308" s="132"/>
      <c r="M308" s="132"/>
      <c r="N308" s="132"/>
      <c r="O308" s="132"/>
      <c r="P308" s="132"/>
      <c r="Q308" s="132"/>
      <c r="R308" s="132"/>
      <c r="S308" s="132"/>
      <c r="T308" s="132"/>
      <c r="U308" s="132"/>
      <c r="V308" s="132"/>
      <c r="W308" s="132"/>
      <c r="X308" s="132"/>
      <c r="Y308" s="132"/>
      <c r="Z308" s="132"/>
      <c r="AA308" s="132"/>
      <c r="AB308" s="132"/>
      <c r="AC308" s="132"/>
      <c r="AD308" s="132"/>
      <c r="AE308" s="132"/>
      <c r="AF308" s="132"/>
      <c r="AG308" s="132"/>
      <c r="AH308" s="132"/>
      <c r="AI308" s="132"/>
      <c r="AJ308" s="132"/>
      <c r="AK308" s="132"/>
    </row>
    <row r="309" spans="1:37" s="133" customFormat="1" ht="31.8" thickBot="1" x14ac:dyDescent="0.3">
      <c r="A309" s="821" t="s">
        <v>129</v>
      </c>
      <c r="B309" s="822">
        <v>650</v>
      </c>
      <c r="C309" s="823">
        <v>11</v>
      </c>
      <c r="D309" s="824" t="s">
        <v>109</v>
      </c>
      <c r="E309" s="822" t="s">
        <v>316</v>
      </c>
      <c r="F309" s="822">
        <v>240</v>
      </c>
      <c r="G309" s="864">
        <f>'приложение 3 (№7 2019г.)'!G297</f>
        <v>2263.8000000000002</v>
      </c>
      <c r="H309" s="864">
        <v>0</v>
      </c>
      <c r="I309" s="873">
        <v>0</v>
      </c>
      <c r="J309" s="132"/>
      <c r="K309" s="132"/>
      <c r="L309" s="132"/>
      <c r="M309" s="132"/>
      <c r="N309" s="132"/>
      <c r="O309" s="132"/>
      <c r="P309" s="132"/>
      <c r="Q309" s="132"/>
      <c r="R309" s="132"/>
      <c r="S309" s="132"/>
      <c r="T309" s="132"/>
      <c r="U309" s="132"/>
      <c r="V309" s="132"/>
      <c r="W309" s="132"/>
      <c r="X309" s="132"/>
      <c r="Y309" s="132"/>
      <c r="Z309" s="132"/>
      <c r="AA309" s="132"/>
      <c r="AB309" s="132"/>
      <c r="AC309" s="132"/>
      <c r="AD309" s="132"/>
      <c r="AE309" s="132"/>
      <c r="AF309" s="132"/>
      <c r="AG309" s="132"/>
      <c r="AH309" s="132"/>
      <c r="AI309" s="132"/>
      <c r="AJ309" s="132"/>
      <c r="AK309" s="132"/>
    </row>
    <row r="310" spans="1:37" s="133" customFormat="1" ht="31.2" x14ac:dyDescent="0.25">
      <c r="A310" s="849" t="s">
        <v>317</v>
      </c>
      <c r="B310" s="850">
        <v>650</v>
      </c>
      <c r="C310" s="851">
        <v>11</v>
      </c>
      <c r="D310" s="852" t="s">
        <v>109</v>
      </c>
      <c r="E310" s="850" t="s">
        <v>318</v>
      </c>
      <c r="F310" s="850"/>
      <c r="G310" s="854">
        <f>G311</f>
        <v>76</v>
      </c>
      <c r="H310" s="854">
        <f>H311</f>
        <v>0</v>
      </c>
      <c r="I310" s="855">
        <f>I311</f>
        <v>0</v>
      </c>
      <c r="J310" s="132"/>
      <c r="K310" s="132"/>
      <c r="L310" s="132"/>
      <c r="M310" s="132"/>
      <c r="N310" s="132"/>
      <c r="O310" s="132"/>
      <c r="P310" s="132"/>
      <c r="Q310" s="132"/>
      <c r="R310" s="132"/>
      <c r="S310" s="132"/>
      <c r="T310" s="132"/>
      <c r="U310" s="132"/>
      <c r="V310" s="132"/>
      <c r="W310" s="132"/>
      <c r="X310" s="132"/>
      <c r="Y310" s="132"/>
      <c r="Z310" s="132"/>
      <c r="AA310" s="132"/>
      <c r="AB310" s="132"/>
      <c r="AC310" s="132"/>
      <c r="AD310" s="132"/>
      <c r="AE310" s="132"/>
      <c r="AF310" s="132"/>
      <c r="AG310" s="132"/>
      <c r="AH310" s="132"/>
      <c r="AI310" s="132"/>
      <c r="AJ310" s="132"/>
      <c r="AK310" s="132"/>
    </row>
    <row r="311" spans="1:37" s="134" customFormat="1" ht="31.8" thickBot="1" x14ac:dyDescent="0.3">
      <c r="A311" s="410" t="s">
        <v>219</v>
      </c>
      <c r="B311" s="817">
        <v>650</v>
      </c>
      <c r="C311" s="818">
        <v>11</v>
      </c>
      <c r="D311" s="819" t="s">
        <v>109</v>
      </c>
      <c r="E311" s="817" t="s">
        <v>318</v>
      </c>
      <c r="F311" s="817">
        <v>200</v>
      </c>
      <c r="G311" s="860">
        <f>G312</f>
        <v>76</v>
      </c>
      <c r="H311" s="860">
        <v>0</v>
      </c>
      <c r="I311" s="872">
        <v>0</v>
      </c>
      <c r="J311" s="132"/>
      <c r="K311" s="132"/>
      <c r="L311" s="132"/>
      <c r="M311" s="132"/>
      <c r="N311" s="132"/>
      <c r="O311" s="132"/>
      <c r="P311" s="132"/>
      <c r="Q311" s="132"/>
      <c r="R311" s="132"/>
      <c r="S311" s="132"/>
      <c r="T311" s="132"/>
      <c r="U311" s="132"/>
      <c r="V311" s="132"/>
      <c r="W311" s="132"/>
      <c r="X311" s="132"/>
      <c r="Y311" s="132"/>
      <c r="Z311" s="132"/>
      <c r="AA311" s="132"/>
      <c r="AB311" s="132"/>
      <c r="AC311" s="132"/>
      <c r="AD311" s="132"/>
      <c r="AE311" s="132"/>
      <c r="AF311" s="132"/>
      <c r="AG311" s="132"/>
      <c r="AH311" s="132"/>
      <c r="AI311" s="132"/>
      <c r="AJ311" s="132"/>
      <c r="AK311" s="132"/>
    </row>
    <row r="312" spans="1:37" s="133" customFormat="1" ht="31.8" thickBot="1" x14ac:dyDescent="0.3">
      <c r="A312" s="821" t="s">
        <v>129</v>
      </c>
      <c r="B312" s="822">
        <v>650</v>
      </c>
      <c r="C312" s="823">
        <v>11</v>
      </c>
      <c r="D312" s="824" t="s">
        <v>109</v>
      </c>
      <c r="E312" s="822" t="s">
        <v>318</v>
      </c>
      <c r="F312" s="822">
        <v>240</v>
      </c>
      <c r="G312" s="864">
        <f>'приложение 3 (№7 2019г.)'!G300</f>
        <v>76</v>
      </c>
      <c r="H312" s="864">
        <v>0</v>
      </c>
      <c r="I312" s="873">
        <v>0</v>
      </c>
      <c r="J312" s="132"/>
      <c r="K312" s="132"/>
      <c r="L312" s="132"/>
      <c r="M312" s="132"/>
      <c r="N312" s="132"/>
      <c r="O312" s="132"/>
      <c r="P312" s="132"/>
      <c r="Q312" s="132"/>
      <c r="R312" s="132"/>
      <c r="S312" s="132"/>
      <c r="T312" s="132"/>
      <c r="U312" s="132"/>
      <c r="V312" s="132"/>
      <c r="W312" s="132"/>
      <c r="X312" s="132"/>
      <c r="Y312" s="132"/>
      <c r="Z312" s="132"/>
      <c r="AA312" s="132"/>
      <c r="AB312" s="132"/>
      <c r="AC312" s="132"/>
      <c r="AD312" s="132"/>
      <c r="AE312" s="132"/>
      <c r="AF312" s="132"/>
      <c r="AG312" s="132"/>
      <c r="AH312" s="132"/>
      <c r="AI312" s="132"/>
      <c r="AJ312" s="132"/>
      <c r="AK312" s="132"/>
    </row>
    <row r="313" spans="1:37" s="133" customFormat="1" ht="23.25" customHeight="1" thickBot="1" x14ac:dyDescent="0.4">
      <c r="A313" s="1007" t="s">
        <v>319</v>
      </c>
      <c r="B313" s="1008"/>
      <c r="C313" s="1008"/>
      <c r="D313" s="1008"/>
      <c r="E313" s="1008"/>
      <c r="F313" s="1008"/>
      <c r="G313" s="1009">
        <f>G10+G64+G73+G108+G150+G235+G292+G217+G279+G225</f>
        <v>134547.46299999999</v>
      </c>
      <c r="H313" s="1010">
        <f>H10+H64+H73+H108+H150+H235+H292+H217+H225+H279</f>
        <v>31553.846000000005</v>
      </c>
      <c r="I313" s="1011">
        <f>I10+I64+I73+I108+I150+I235+I292+I217+I225+I279</f>
        <v>553.79999999999995</v>
      </c>
      <c r="J313" s="132"/>
      <c r="K313" s="132"/>
      <c r="L313" s="132"/>
      <c r="M313" s="132"/>
      <c r="N313" s="132"/>
      <c r="O313" s="132"/>
      <c r="P313" s="132"/>
      <c r="Q313" s="132"/>
      <c r="R313" s="132"/>
      <c r="S313" s="132"/>
      <c r="T313" s="132"/>
      <c r="U313" s="132"/>
      <c r="V313" s="132"/>
      <c r="W313" s="132"/>
      <c r="X313" s="132"/>
      <c r="Y313" s="132"/>
      <c r="Z313" s="132"/>
      <c r="AA313" s="132"/>
      <c r="AB313" s="132"/>
      <c r="AC313" s="132"/>
      <c r="AD313" s="132"/>
      <c r="AE313" s="132"/>
      <c r="AF313" s="132"/>
      <c r="AG313" s="132"/>
      <c r="AH313" s="132"/>
      <c r="AI313" s="132"/>
      <c r="AJ313" s="132"/>
      <c r="AK313" s="132"/>
    </row>
    <row r="315" spans="1:37" x14ac:dyDescent="0.3">
      <c r="K315" s="322"/>
    </row>
    <row r="316" spans="1:37" x14ac:dyDescent="0.3">
      <c r="G316" s="689"/>
    </row>
  </sheetData>
  <mergeCells count="5">
    <mergeCell ref="A1:I1"/>
    <mergeCell ref="A2:I2"/>
    <mergeCell ref="A3:I3"/>
    <mergeCell ref="A4:I4"/>
    <mergeCell ref="A5:I5"/>
  </mergeCells>
  <printOptions horizontalCentered="1"/>
  <pageMargins left="0.39370078740157483" right="0" top="0.39370078740157483" bottom="0.39370078740157483" header="0.19685039370078741" footer="0.19685039370078741"/>
  <pageSetup paperSize="9" scale="73" firstPageNumber="0" fitToHeight="3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L228"/>
  <sheetViews>
    <sheetView topLeftCell="A17" zoomScaleNormal="100" zoomScaleSheetLayoutView="100" workbookViewId="0">
      <selection activeCell="A5" sqref="A1:G1048576"/>
    </sheetView>
  </sheetViews>
  <sheetFormatPr defaultColWidth="9.109375" defaultRowHeight="15.6" x14ac:dyDescent="0.3"/>
  <cols>
    <col min="1" max="1" width="69.44140625" style="8" customWidth="1"/>
    <col min="2" max="2" width="15.109375" style="1013" customWidth="1"/>
    <col min="3" max="3" width="7.44140625" style="1013" hidden="1" customWidth="1"/>
    <col min="4" max="4" width="10" style="1014" hidden="1" customWidth="1"/>
    <col min="5" max="5" width="13.88671875" style="1014" hidden="1" customWidth="1"/>
    <col min="6" max="6" width="12.109375" style="1014" customWidth="1"/>
    <col min="7" max="7" width="16.88671875" style="1014" customWidth="1"/>
    <col min="8" max="8" width="9.88671875" style="340" customWidth="1"/>
    <col min="9" max="9" width="11.5546875" style="340" customWidth="1"/>
    <col min="10" max="10" width="9.88671875" style="340" customWidth="1"/>
    <col min="11" max="16384" width="9.109375" style="340"/>
  </cols>
  <sheetData>
    <row r="1" spans="1:38" s="133" customFormat="1" x14ac:dyDescent="0.25">
      <c r="A1" s="1064" t="s">
        <v>371</v>
      </c>
      <c r="B1" s="1064"/>
      <c r="C1" s="1064"/>
      <c r="D1" s="1064"/>
      <c r="E1" s="1064"/>
      <c r="F1" s="1064"/>
      <c r="G1" s="1064"/>
      <c r="H1" s="297"/>
      <c r="I1" s="297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</row>
    <row r="2" spans="1:38" s="133" customFormat="1" x14ac:dyDescent="0.25">
      <c r="A2" s="1065" t="s">
        <v>99</v>
      </c>
      <c r="B2" s="1065"/>
      <c r="C2" s="1065"/>
      <c r="D2" s="1065"/>
      <c r="E2" s="1065"/>
      <c r="F2" s="1065"/>
      <c r="G2" s="1065"/>
      <c r="H2" s="298"/>
      <c r="I2" s="298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</row>
    <row r="3" spans="1:38" s="133" customFormat="1" x14ac:dyDescent="0.25">
      <c r="A3" s="1064" t="s">
        <v>2</v>
      </c>
      <c r="B3" s="1064"/>
      <c r="C3" s="1064"/>
      <c r="D3" s="1064"/>
      <c r="E3" s="1064"/>
      <c r="F3" s="1064"/>
      <c r="G3" s="1064"/>
      <c r="H3" s="297"/>
      <c r="I3" s="297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</row>
    <row r="4" spans="1:38" s="133" customFormat="1" x14ac:dyDescent="0.25">
      <c r="A4" s="1070" t="s">
        <v>367</v>
      </c>
      <c r="B4" s="1070"/>
      <c r="C4" s="1070"/>
      <c r="D4" s="1070"/>
      <c r="E4" s="1070"/>
      <c r="F4" s="1070"/>
      <c r="G4" s="1070"/>
      <c r="H4" s="14"/>
      <c r="I4" s="14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</row>
    <row r="6" spans="1:38" s="323" customFormat="1" ht="18" x14ac:dyDescent="0.35">
      <c r="A6" s="1076" t="s">
        <v>438</v>
      </c>
      <c r="B6" s="1076"/>
      <c r="C6" s="1076"/>
      <c r="D6" s="1076"/>
      <c r="E6" s="1076"/>
      <c r="F6" s="1076"/>
      <c r="G6" s="1076"/>
    </row>
    <row r="7" spans="1:38" s="323" customFormat="1" ht="18" x14ac:dyDescent="0.35">
      <c r="A7" s="1077" t="s">
        <v>439</v>
      </c>
      <c r="B7" s="1077"/>
      <c r="C7" s="1077"/>
      <c r="D7" s="1077"/>
      <c r="E7" s="1077"/>
      <c r="F7" s="1077"/>
      <c r="G7" s="1077"/>
      <c r="H7" s="324"/>
      <c r="I7" s="324"/>
      <c r="J7" s="324"/>
      <c r="K7" s="324"/>
    </row>
    <row r="8" spans="1:38" s="323" customFormat="1" x14ac:dyDescent="0.3">
      <c r="A8" s="8"/>
      <c r="B8" s="1013"/>
      <c r="C8" s="1013"/>
      <c r="D8" s="1014"/>
      <c r="E8" s="1014"/>
      <c r="F8" s="1014"/>
      <c r="G8" s="1014"/>
    </row>
    <row r="9" spans="1:38" s="323" customFormat="1" ht="16.2" thickBot="1" x14ac:dyDescent="0.35">
      <c r="A9" s="8"/>
      <c r="B9" s="1013"/>
      <c r="C9" s="1015"/>
      <c r="D9" s="1016"/>
      <c r="E9" s="1017"/>
      <c r="F9" s="1016"/>
      <c r="G9" s="1018" t="s">
        <v>24</v>
      </c>
      <c r="H9" s="325"/>
      <c r="I9" s="325"/>
      <c r="J9" s="325"/>
      <c r="K9" s="325"/>
    </row>
    <row r="10" spans="1:38" s="326" customFormat="1" ht="64.5" customHeight="1" thickBot="1" x14ac:dyDescent="0.3">
      <c r="A10" s="1019" t="s">
        <v>355</v>
      </c>
      <c r="B10" s="1020" t="s">
        <v>440</v>
      </c>
      <c r="C10" s="1020" t="s">
        <v>356</v>
      </c>
      <c r="D10" s="1020" t="s">
        <v>357</v>
      </c>
      <c r="E10" s="1020" t="s">
        <v>358</v>
      </c>
      <c r="F10" s="1020" t="s">
        <v>359</v>
      </c>
      <c r="G10" s="1021" t="s">
        <v>334</v>
      </c>
    </row>
    <row r="11" spans="1:38" s="329" customFormat="1" ht="16.2" thickBot="1" x14ac:dyDescent="0.3">
      <c r="A11" s="1022" t="s">
        <v>360</v>
      </c>
      <c r="B11" s="1023">
        <f>C11+D11+E11+F11+G11</f>
        <v>31553.845999999998</v>
      </c>
      <c r="C11" s="1023">
        <f>C12</f>
        <v>0</v>
      </c>
      <c r="D11" s="1023">
        <f>D12</f>
        <v>0</v>
      </c>
      <c r="E11" s="1023">
        <f>SUM(E14:E15)</f>
        <v>0</v>
      </c>
      <c r="F11" s="1023">
        <f>F12</f>
        <v>553.79999999999995</v>
      </c>
      <c r="G11" s="1024">
        <f>SUM(G14:G27)</f>
        <v>31000.045999999998</v>
      </c>
      <c r="H11" s="327"/>
      <c r="I11" s="327"/>
      <c r="J11" s="328"/>
    </row>
    <row r="12" spans="1:38" s="331" customFormat="1" ht="16.2" thickBot="1" x14ac:dyDescent="0.3">
      <c r="A12" s="1025" t="s">
        <v>361</v>
      </c>
      <c r="B12" s="1023">
        <f>B11</f>
        <v>31553.845999999998</v>
      </c>
      <c r="C12" s="1023">
        <v>0</v>
      </c>
      <c r="D12" s="1023">
        <v>0</v>
      </c>
      <c r="E12" s="1023">
        <f>E11</f>
        <v>0</v>
      </c>
      <c r="F12" s="1023">
        <f>F14+F15+F16</f>
        <v>553.79999999999995</v>
      </c>
      <c r="G12" s="1024">
        <f>G11</f>
        <v>31000.045999999998</v>
      </c>
      <c r="H12" s="330"/>
      <c r="I12" s="330"/>
    </row>
    <row r="13" spans="1:38" s="329" customFormat="1" ht="16.2" thickBot="1" x14ac:dyDescent="0.3">
      <c r="A13" s="1026" t="s">
        <v>362</v>
      </c>
      <c r="B13" s="1027"/>
      <c r="C13" s="1027"/>
      <c r="D13" s="1027"/>
      <c r="E13" s="1027"/>
      <c r="F13" s="1027"/>
      <c r="G13" s="1028"/>
      <c r="H13" s="327"/>
      <c r="I13" s="327"/>
    </row>
    <row r="14" spans="1:38" s="332" customFormat="1" ht="97.95" customHeight="1" x14ac:dyDescent="0.25">
      <c r="A14" s="1029" t="s">
        <v>171</v>
      </c>
      <c r="B14" s="1030"/>
      <c r="C14" s="1030"/>
      <c r="D14" s="1030"/>
      <c r="E14" s="1030"/>
      <c r="F14" s="1030">
        <f>'приложение 6 (№13 2019г.)'!G77</f>
        <v>116.3</v>
      </c>
      <c r="G14" s="739"/>
    </row>
    <row r="15" spans="1:38" s="332" customFormat="1" ht="40.200000000000003" customHeight="1" x14ac:dyDescent="0.25">
      <c r="A15" s="1031" t="s">
        <v>162</v>
      </c>
      <c r="B15" s="1032"/>
      <c r="C15" s="1032"/>
      <c r="D15" s="1032"/>
      <c r="E15" s="1032"/>
      <c r="F15" s="1032">
        <f>'приложение 6 (№13 2019г.)'!G68</f>
        <v>435.5</v>
      </c>
      <c r="G15" s="746"/>
    </row>
    <row r="16" spans="1:38" s="336" customFormat="1" ht="55.95" customHeight="1" x14ac:dyDescent="0.3">
      <c r="A16" s="1031" t="s">
        <v>450</v>
      </c>
      <c r="B16" s="1033"/>
      <c r="C16" s="1033"/>
      <c r="D16" s="1034"/>
      <c r="E16" s="1034"/>
      <c r="F16" s="1035">
        <f>'приложение 6 (№13 2019г.)'!H229</f>
        <v>2</v>
      </c>
      <c r="G16" s="1036"/>
      <c r="H16" s="333"/>
      <c r="I16" s="334"/>
      <c r="J16" s="335"/>
      <c r="K16" s="335"/>
    </row>
    <row r="17" spans="1:13" s="336" customFormat="1" ht="112.95" customHeight="1" x14ac:dyDescent="0.3">
      <c r="A17" s="1031" t="s">
        <v>363</v>
      </c>
      <c r="B17" s="1033"/>
      <c r="C17" s="1033"/>
      <c r="D17" s="1034"/>
      <c r="E17" s="1034"/>
      <c r="F17" s="1034"/>
      <c r="G17" s="1036">
        <f>'приложение 6 (№13 2019г.)'!G240</f>
        <v>13</v>
      </c>
      <c r="H17" s="333"/>
      <c r="I17" s="334"/>
      <c r="J17" s="335"/>
      <c r="K17" s="335"/>
    </row>
    <row r="18" spans="1:13" s="336" customFormat="1" ht="146.25" customHeight="1" x14ac:dyDescent="0.3">
      <c r="A18" s="1037" t="s">
        <v>365</v>
      </c>
      <c r="B18" s="1033"/>
      <c r="C18" s="1033"/>
      <c r="D18" s="1034"/>
      <c r="E18" s="1034"/>
      <c r="F18" s="1034"/>
      <c r="G18" s="1036">
        <f>'приложение 6 (№13 2019г.)'!G95</f>
        <v>62.3</v>
      </c>
      <c r="H18" s="333"/>
      <c r="I18" s="334"/>
      <c r="J18" s="335"/>
      <c r="K18" s="335"/>
    </row>
    <row r="19" spans="1:13" s="336" customFormat="1" ht="84.6" customHeight="1" x14ac:dyDescent="0.3">
      <c r="A19" s="856" t="s">
        <v>445</v>
      </c>
      <c r="B19" s="1033"/>
      <c r="C19" s="1033"/>
      <c r="D19" s="1033"/>
      <c r="E19" s="1033"/>
      <c r="F19" s="1033"/>
      <c r="G19" s="1036">
        <f>'приложение 6 (№13 2019г.)'!G232</f>
        <v>12182.6</v>
      </c>
      <c r="H19" s="335"/>
      <c r="I19" s="335"/>
      <c r="J19" s="335"/>
      <c r="K19" s="335"/>
    </row>
    <row r="20" spans="1:13" s="336" customFormat="1" ht="64.95" customHeight="1" x14ac:dyDescent="0.3">
      <c r="A20" s="856" t="s">
        <v>448</v>
      </c>
      <c r="B20" s="1033"/>
      <c r="C20" s="1033"/>
      <c r="D20" s="1033"/>
      <c r="E20" s="1033"/>
      <c r="F20" s="1033"/>
      <c r="G20" s="1036">
        <f>'приложение 6 (№13 2019г.)'!G146</f>
        <v>383</v>
      </c>
      <c r="H20" s="335"/>
      <c r="I20" s="335"/>
      <c r="J20" s="335"/>
      <c r="K20" s="335"/>
    </row>
    <row r="21" spans="1:13" s="336" customFormat="1" ht="104.4" customHeight="1" x14ac:dyDescent="0.3">
      <c r="A21" s="856" t="s">
        <v>449</v>
      </c>
      <c r="B21" s="1033"/>
      <c r="C21" s="1033"/>
      <c r="D21" s="1033"/>
      <c r="E21" s="1033"/>
      <c r="F21" s="1033"/>
      <c r="G21" s="1036">
        <f>'приложение 6 (№13 2019г.)'!G113</f>
        <v>582.44600000000003</v>
      </c>
      <c r="H21" s="335"/>
      <c r="I21" s="335"/>
      <c r="J21" s="335"/>
      <c r="K21" s="335"/>
    </row>
    <row r="22" spans="1:13" s="336" customFormat="1" ht="103.95" customHeight="1" x14ac:dyDescent="0.3">
      <c r="A22" s="1037" t="s">
        <v>364</v>
      </c>
      <c r="B22" s="1033"/>
      <c r="C22" s="1033"/>
      <c r="D22" s="1034"/>
      <c r="E22" s="1034"/>
      <c r="F22" s="1034"/>
      <c r="G22" s="1036">
        <f>'приложение 6 (№13 2019г.)'!G123</f>
        <v>1156.3</v>
      </c>
      <c r="H22" s="333"/>
      <c r="I22" s="334"/>
      <c r="J22" s="335"/>
      <c r="K22" s="335"/>
    </row>
    <row r="23" spans="1:13" s="336" customFormat="1" ht="110.4" customHeight="1" x14ac:dyDescent="0.3">
      <c r="A23" s="1037" t="s">
        <v>451</v>
      </c>
      <c r="B23" s="1033"/>
      <c r="C23" s="1033"/>
      <c r="D23" s="1034"/>
      <c r="E23" s="1034"/>
      <c r="F23" s="1034"/>
      <c r="G23" s="1036">
        <f>'приложение 6 (№13 2019г.)'!G167</f>
        <v>10229</v>
      </c>
      <c r="H23" s="333"/>
      <c r="I23" s="334"/>
      <c r="J23" s="335"/>
      <c r="K23" s="335"/>
    </row>
    <row r="24" spans="1:13" s="336" customFormat="1" ht="120.6" customHeight="1" x14ac:dyDescent="0.3">
      <c r="A24" s="856" t="s">
        <v>446</v>
      </c>
      <c r="B24" s="1033"/>
      <c r="C24" s="1033"/>
      <c r="D24" s="1033"/>
      <c r="E24" s="1033"/>
      <c r="F24" s="1033"/>
      <c r="G24" s="1036">
        <f>'приложение 6 (№13 2019г.)'!G204</f>
        <v>2564.1</v>
      </c>
      <c r="H24" s="335"/>
      <c r="I24" s="335"/>
      <c r="J24" s="335"/>
      <c r="K24" s="335"/>
    </row>
    <row r="25" spans="1:13" s="336" customFormat="1" ht="109.2" customHeight="1" x14ac:dyDescent="0.3">
      <c r="A25" s="856" t="s">
        <v>447</v>
      </c>
      <c r="B25" s="1033"/>
      <c r="C25" s="1033"/>
      <c r="D25" s="1033"/>
      <c r="E25" s="1033"/>
      <c r="F25" s="1033"/>
      <c r="G25" s="1036">
        <f>'приложение 6 (№13 2019г.)'!G208</f>
        <v>353.6</v>
      </c>
      <c r="H25" s="335"/>
      <c r="I25" s="335"/>
      <c r="J25" s="335"/>
      <c r="K25" s="335"/>
    </row>
    <row r="26" spans="1:13" s="336" customFormat="1" ht="40.950000000000003" customHeight="1" x14ac:dyDescent="0.3">
      <c r="A26" s="856" t="s">
        <v>417</v>
      </c>
      <c r="B26" s="1033"/>
      <c r="C26" s="1033"/>
      <c r="D26" s="1033"/>
      <c r="E26" s="1033"/>
      <c r="F26" s="1033"/>
      <c r="G26" s="1036">
        <f>'приложение 6 (№13 2019г.)'!G259</f>
        <v>383.7</v>
      </c>
      <c r="H26" s="335"/>
      <c r="I26" s="335"/>
      <c r="J26" s="335"/>
      <c r="K26" s="335"/>
    </row>
    <row r="27" spans="1:13" ht="51" customHeight="1" thickBot="1" x14ac:dyDescent="0.35">
      <c r="A27" s="1038" t="s">
        <v>455</v>
      </c>
      <c r="B27" s="1039"/>
      <c r="C27" s="1039"/>
      <c r="D27" s="1040"/>
      <c r="E27" s="1040"/>
      <c r="F27" s="1040"/>
      <c r="G27" s="1041">
        <f>'приложение 6 (№13 2019г.)'!H201</f>
        <v>3090</v>
      </c>
      <c r="H27" s="337"/>
      <c r="I27" s="337"/>
      <c r="J27" s="338"/>
      <c r="K27" s="338"/>
      <c r="L27" s="339"/>
      <c r="M27" s="339"/>
    </row>
    <row r="28" spans="1:13" ht="46.5" customHeight="1" x14ac:dyDescent="0.3">
      <c r="A28" s="1042"/>
      <c r="B28" s="1043"/>
      <c r="C28" s="1043"/>
      <c r="D28" s="1044"/>
      <c r="E28" s="1044"/>
      <c r="F28" s="1044"/>
      <c r="G28" s="1044"/>
      <c r="H28" s="341"/>
      <c r="I28" s="341"/>
      <c r="J28" s="342"/>
      <c r="K28" s="342"/>
      <c r="L28" s="339"/>
      <c r="M28" s="339"/>
    </row>
    <row r="29" spans="1:13" x14ac:dyDescent="0.3">
      <c r="A29" s="1045"/>
      <c r="B29" s="1046"/>
      <c r="C29" s="1046"/>
      <c r="D29" s="1017"/>
      <c r="E29" s="1017"/>
      <c r="F29" s="1017"/>
      <c r="G29" s="1017"/>
      <c r="H29" s="337"/>
      <c r="I29" s="337"/>
      <c r="J29" s="338"/>
      <c r="K29" s="338"/>
      <c r="L29" s="339"/>
      <c r="M29" s="339"/>
    </row>
    <row r="30" spans="1:13" ht="35.25" customHeight="1" x14ac:dyDescent="0.3">
      <c r="A30" s="1042"/>
      <c r="B30" s="1046"/>
      <c r="C30" s="1046"/>
      <c r="D30" s="1017"/>
      <c r="E30" s="1017"/>
      <c r="F30" s="1017"/>
      <c r="G30" s="1017"/>
      <c r="H30" s="337"/>
      <c r="I30" s="337"/>
      <c r="J30" s="338"/>
      <c r="K30" s="338"/>
      <c r="L30" s="339"/>
      <c r="M30" s="339"/>
    </row>
    <row r="31" spans="1:13" ht="43.5" customHeight="1" x14ac:dyDescent="0.3">
      <c r="A31" s="1042"/>
      <c r="B31" s="1046"/>
      <c r="C31" s="1046"/>
      <c r="D31" s="1017"/>
      <c r="E31" s="1017"/>
      <c r="F31" s="1017"/>
      <c r="G31" s="1017"/>
      <c r="H31" s="337"/>
      <c r="I31" s="337"/>
      <c r="J31" s="338"/>
      <c r="K31" s="338"/>
      <c r="L31" s="339"/>
      <c r="M31" s="339"/>
    </row>
    <row r="32" spans="1:13" ht="49.5" customHeight="1" x14ac:dyDescent="0.3">
      <c r="A32" s="1042"/>
      <c r="B32" s="1046"/>
      <c r="C32" s="1046"/>
      <c r="D32" s="1017"/>
      <c r="E32" s="1017"/>
      <c r="F32" s="1017"/>
      <c r="G32" s="1017"/>
      <c r="H32" s="337"/>
      <c r="I32" s="337"/>
      <c r="J32" s="338"/>
      <c r="K32" s="338"/>
      <c r="L32" s="339"/>
      <c r="M32" s="339"/>
    </row>
    <row r="33" spans="1:13" ht="39" customHeight="1" x14ac:dyDescent="0.3">
      <c r="A33" s="1042"/>
      <c r="B33" s="1046"/>
      <c r="C33" s="1046"/>
      <c r="D33" s="1017"/>
      <c r="E33" s="1017"/>
      <c r="F33" s="1017"/>
      <c r="G33" s="1017"/>
      <c r="H33" s="337"/>
      <c r="I33" s="337"/>
      <c r="J33" s="338"/>
      <c r="K33" s="338"/>
      <c r="L33" s="339"/>
      <c r="M33" s="339"/>
    </row>
    <row r="34" spans="1:13" ht="64.5" customHeight="1" x14ac:dyDescent="0.3">
      <c r="A34" s="1042"/>
      <c r="B34" s="1046"/>
      <c r="C34" s="1046"/>
      <c r="D34" s="1017"/>
      <c r="E34" s="1017"/>
      <c r="F34" s="1017"/>
      <c r="G34" s="1017"/>
      <c r="H34" s="337"/>
      <c r="I34" s="337"/>
      <c r="J34" s="338"/>
      <c r="K34" s="338"/>
      <c r="L34" s="339"/>
      <c r="M34" s="339"/>
    </row>
    <row r="35" spans="1:13" ht="49.5" customHeight="1" x14ac:dyDescent="0.3">
      <c r="A35" s="1042"/>
      <c r="B35" s="1046"/>
      <c r="C35" s="1046"/>
      <c r="D35" s="1017"/>
      <c r="E35" s="1017"/>
      <c r="F35" s="1017"/>
      <c r="G35" s="1017"/>
      <c r="H35" s="337"/>
      <c r="I35" s="337"/>
      <c r="J35" s="338"/>
      <c r="K35" s="338"/>
      <c r="L35" s="339"/>
      <c r="M35" s="339"/>
    </row>
    <row r="36" spans="1:13" ht="78.75" customHeight="1" x14ac:dyDescent="0.3">
      <c r="A36" s="1042"/>
      <c r="B36" s="1046"/>
      <c r="C36" s="1046"/>
      <c r="D36" s="1017"/>
      <c r="E36" s="1017"/>
      <c r="F36" s="1017"/>
      <c r="G36" s="1017"/>
      <c r="H36" s="337"/>
      <c r="I36" s="337"/>
      <c r="J36" s="338"/>
      <c r="K36" s="338"/>
      <c r="L36" s="339"/>
      <c r="M36" s="339"/>
    </row>
    <row r="37" spans="1:13" x14ac:dyDescent="0.3">
      <c r="A37" s="1047"/>
      <c r="B37" s="1048"/>
      <c r="C37" s="1048"/>
      <c r="D37" s="1049"/>
      <c r="E37" s="1049"/>
      <c r="F37" s="1049"/>
      <c r="G37" s="1049"/>
      <c r="H37" s="344"/>
      <c r="I37" s="344"/>
      <c r="J37" s="343"/>
      <c r="K37" s="338"/>
      <c r="L37" s="339"/>
      <c r="M37" s="339"/>
    </row>
    <row r="38" spans="1:13" x14ac:dyDescent="0.3">
      <c r="A38" s="1045"/>
      <c r="B38" s="1046"/>
      <c r="C38" s="1046"/>
      <c r="D38" s="1017"/>
      <c r="E38" s="1017"/>
      <c r="F38" s="1017"/>
      <c r="G38" s="1017"/>
      <c r="H38" s="337"/>
      <c r="I38" s="337"/>
      <c r="J38" s="338"/>
      <c r="K38" s="338"/>
      <c r="L38" s="339"/>
      <c r="M38" s="339"/>
    </row>
    <row r="39" spans="1:13" x14ac:dyDescent="0.3">
      <c r="A39" s="1045"/>
      <c r="B39" s="1046"/>
      <c r="C39" s="1046"/>
      <c r="D39" s="1017"/>
      <c r="E39" s="1017"/>
      <c r="F39" s="1017"/>
      <c r="G39" s="1017"/>
      <c r="H39" s="337"/>
      <c r="I39" s="337"/>
      <c r="J39" s="338"/>
      <c r="K39" s="338"/>
      <c r="L39" s="339"/>
      <c r="M39" s="339"/>
    </row>
    <row r="40" spans="1:13" x14ac:dyDescent="0.3">
      <c r="A40" s="1045"/>
      <c r="B40" s="1046"/>
      <c r="C40" s="1046"/>
      <c r="D40" s="1017"/>
      <c r="E40" s="1017"/>
      <c r="F40" s="1017"/>
      <c r="G40" s="1017"/>
      <c r="H40" s="337"/>
      <c r="I40" s="337"/>
      <c r="J40" s="338"/>
      <c r="K40" s="338"/>
      <c r="L40" s="339"/>
      <c r="M40" s="339"/>
    </row>
    <row r="41" spans="1:13" x14ac:dyDescent="0.3">
      <c r="A41" s="1045"/>
      <c r="B41" s="1046"/>
      <c r="C41" s="1046"/>
      <c r="D41" s="1017"/>
      <c r="E41" s="1017"/>
      <c r="F41" s="1017"/>
      <c r="G41" s="1017"/>
      <c r="H41" s="337"/>
      <c r="I41" s="337"/>
      <c r="J41" s="338"/>
      <c r="K41" s="338"/>
      <c r="L41" s="339"/>
      <c r="M41" s="339"/>
    </row>
    <row r="42" spans="1:13" x14ac:dyDescent="0.3">
      <c r="A42" s="1045"/>
      <c r="B42" s="1046"/>
      <c r="C42" s="1046"/>
      <c r="D42" s="1017"/>
      <c r="E42" s="1017"/>
      <c r="F42" s="1017"/>
      <c r="G42" s="1017"/>
      <c r="H42" s="337"/>
      <c r="I42" s="337"/>
      <c r="J42" s="338"/>
      <c r="K42" s="338"/>
      <c r="L42" s="339"/>
      <c r="M42" s="339"/>
    </row>
    <row r="43" spans="1:13" x14ac:dyDescent="0.3">
      <c r="A43" s="1045"/>
      <c r="B43" s="1046"/>
      <c r="C43" s="1046"/>
      <c r="D43" s="1017"/>
      <c r="E43" s="1017"/>
      <c r="F43" s="1017"/>
      <c r="G43" s="1017"/>
      <c r="H43" s="337"/>
      <c r="I43" s="337"/>
      <c r="J43" s="338"/>
      <c r="K43" s="338"/>
      <c r="L43" s="339"/>
      <c r="M43" s="339"/>
    </row>
    <row r="44" spans="1:13" x14ac:dyDescent="0.3">
      <c r="A44" s="1045"/>
      <c r="B44" s="1046"/>
      <c r="C44" s="1046"/>
      <c r="D44" s="1017"/>
      <c r="E44" s="1017"/>
      <c r="F44" s="1017"/>
      <c r="G44" s="1017"/>
      <c r="H44" s="337"/>
      <c r="I44" s="337"/>
      <c r="J44" s="338"/>
      <c r="K44" s="338"/>
      <c r="L44" s="339"/>
      <c r="M44" s="339"/>
    </row>
    <row r="45" spans="1:13" x14ac:dyDescent="0.3">
      <c r="A45" s="1045"/>
      <c r="B45" s="1046"/>
      <c r="C45" s="1046"/>
      <c r="D45" s="1017"/>
      <c r="E45" s="1017"/>
      <c r="F45" s="1017"/>
      <c r="G45" s="1017"/>
      <c r="H45" s="337"/>
      <c r="I45" s="337"/>
      <c r="J45" s="338"/>
      <c r="K45" s="338"/>
      <c r="L45" s="339"/>
      <c r="M45" s="339"/>
    </row>
    <row r="46" spans="1:13" x14ac:dyDescent="0.3">
      <c r="A46" s="1045"/>
      <c r="B46" s="1046"/>
      <c r="C46" s="1046"/>
      <c r="D46" s="1017"/>
      <c r="E46" s="1017"/>
      <c r="F46" s="1017"/>
      <c r="G46" s="1017"/>
      <c r="H46" s="337"/>
      <c r="I46" s="337"/>
      <c r="J46" s="338"/>
      <c r="K46" s="338"/>
      <c r="L46" s="339"/>
      <c r="M46" s="339"/>
    </row>
    <row r="47" spans="1:13" x14ac:dyDescent="0.3">
      <c r="A47" s="1045"/>
      <c r="B47" s="1046"/>
      <c r="C47" s="1046"/>
      <c r="D47" s="1017"/>
      <c r="E47" s="1017"/>
      <c r="F47" s="1017"/>
      <c r="G47" s="1017"/>
      <c r="H47" s="337"/>
      <c r="I47" s="337"/>
      <c r="J47" s="338"/>
      <c r="K47" s="338"/>
      <c r="L47" s="339"/>
      <c r="M47" s="339"/>
    </row>
    <row r="48" spans="1:13" x14ac:dyDescent="0.3">
      <c r="A48" s="1045"/>
      <c r="B48" s="1046"/>
      <c r="C48" s="1046"/>
      <c r="D48" s="1017"/>
      <c r="E48" s="1017"/>
      <c r="F48" s="1017"/>
      <c r="G48" s="1017"/>
      <c r="H48" s="337"/>
      <c r="I48" s="337"/>
      <c r="J48" s="338"/>
      <c r="K48" s="338"/>
      <c r="L48" s="339"/>
      <c r="M48" s="339"/>
    </row>
    <row r="49" spans="1:13" x14ac:dyDescent="0.3">
      <c r="A49" s="1045"/>
      <c r="B49" s="1046"/>
      <c r="C49" s="1046"/>
      <c r="D49" s="1017"/>
      <c r="E49" s="1017"/>
      <c r="F49" s="1017"/>
      <c r="G49" s="1017"/>
      <c r="H49" s="337"/>
      <c r="I49" s="337"/>
      <c r="J49" s="338"/>
      <c r="K49" s="338"/>
      <c r="L49" s="339"/>
      <c r="M49" s="339"/>
    </row>
    <row r="50" spans="1:13" x14ac:dyDescent="0.3">
      <c r="A50" s="1045"/>
      <c r="B50" s="1046"/>
      <c r="C50" s="1046"/>
      <c r="D50" s="1017"/>
      <c r="E50" s="1017"/>
      <c r="F50" s="1017"/>
      <c r="G50" s="1017"/>
      <c r="H50" s="337"/>
      <c r="I50" s="337"/>
      <c r="J50" s="338"/>
      <c r="K50" s="338"/>
      <c r="L50" s="339"/>
      <c r="M50" s="339"/>
    </row>
    <row r="51" spans="1:13" x14ac:dyDescent="0.3">
      <c r="A51" s="1045"/>
      <c r="B51" s="1046"/>
      <c r="C51" s="1046"/>
      <c r="D51" s="1017"/>
      <c r="E51" s="1017"/>
      <c r="F51" s="1017"/>
      <c r="G51" s="1017"/>
      <c r="H51" s="337"/>
      <c r="I51" s="337"/>
      <c r="J51" s="338"/>
      <c r="K51" s="338"/>
      <c r="L51" s="339"/>
      <c r="M51" s="339"/>
    </row>
    <row r="52" spans="1:13" x14ac:dyDescent="0.3">
      <c r="A52" s="1045"/>
      <c r="B52" s="1046"/>
      <c r="C52" s="1046"/>
      <c r="D52" s="1017"/>
      <c r="E52" s="1017"/>
      <c r="F52" s="1017"/>
      <c r="G52" s="1017"/>
      <c r="H52" s="337"/>
      <c r="I52" s="337"/>
      <c r="J52" s="338"/>
      <c r="K52" s="338"/>
      <c r="L52" s="339"/>
      <c r="M52" s="339"/>
    </row>
    <row r="53" spans="1:13" x14ac:dyDescent="0.3">
      <c r="A53" s="1045"/>
      <c r="B53" s="1046"/>
      <c r="C53" s="1046"/>
      <c r="D53" s="1017"/>
      <c r="E53" s="1017"/>
      <c r="F53" s="1017"/>
      <c r="G53" s="1017"/>
      <c r="H53" s="337"/>
      <c r="I53" s="337"/>
      <c r="J53" s="338"/>
      <c r="K53" s="338"/>
      <c r="L53" s="339"/>
      <c r="M53" s="339"/>
    </row>
    <row r="54" spans="1:13" x14ac:dyDescent="0.3">
      <c r="A54" s="1045"/>
      <c r="B54" s="1046"/>
      <c r="C54" s="1046"/>
      <c r="D54" s="1017"/>
      <c r="E54" s="1017"/>
      <c r="F54" s="1017"/>
      <c r="G54" s="1017"/>
      <c r="H54" s="337"/>
      <c r="I54" s="337"/>
      <c r="J54" s="338"/>
      <c r="K54" s="338"/>
      <c r="L54" s="339"/>
      <c r="M54" s="339"/>
    </row>
    <row r="55" spans="1:13" x14ac:dyDescent="0.3">
      <c r="A55" s="1045"/>
      <c r="B55" s="1046"/>
      <c r="C55" s="1046"/>
      <c r="D55" s="1017"/>
      <c r="E55" s="1017">
        <f>E56</f>
        <v>0</v>
      </c>
      <c r="F55" s="1017"/>
      <c r="G55" s="1017"/>
      <c r="H55" s="337"/>
      <c r="I55" s="337"/>
      <c r="J55" s="338"/>
      <c r="K55" s="338"/>
      <c r="L55" s="339"/>
      <c r="M55" s="339"/>
    </row>
    <row r="56" spans="1:13" x14ac:dyDescent="0.3">
      <c r="A56" s="1045"/>
      <c r="B56" s="1046"/>
      <c r="C56" s="1046"/>
      <c r="D56" s="1017"/>
      <c r="E56" s="1017">
        <f>E57+E75</f>
        <v>0</v>
      </c>
      <c r="F56" s="1017"/>
      <c r="G56" s="1017"/>
      <c r="H56" s="337"/>
      <c r="I56" s="337"/>
      <c r="J56" s="338"/>
      <c r="K56" s="338"/>
      <c r="L56" s="339"/>
      <c r="M56" s="339"/>
    </row>
    <row r="57" spans="1:13" x14ac:dyDescent="0.3">
      <c r="A57" s="1045"/>
      <c r="B57" s="1046"/>
      <c r="C57" s="1046"/>
      <c r="D57" s="1017"/>
      <c r="E57" s="1017">
        <f>E58+E65</f>
        <v>0</v>
      </c>
      <c r="F57" s="1017"/>
      <c r="G57" s="1017"/>
      <c r="H57" s="337"/>
      <c r="I57" s="337"/>
      <c r="J57" s="338"/>
      <c r="K57" s="338"/>
      <c r="L57" s="339"/>
      <c r="M57" s="339"/>
    </row>
    <row r="58" spans="1:13" x14ac:dyDescent="0.3">
      <c r="A58" s="1045"/>
      <c r="B58" s="1046"/>
      <c r="C58" s="1046"/>
      <c r="D58" s="1017"/>
      <c r="E58" s="1017"/>
      <c r="F58" s="1017"/>
      <c r="G58" s="1017"/>
      <c r="H58" s="337"/>
      <c r="I58" s="337"/>
      <c r="J58" s="338"/>
      <c r="K58" s="338"/>
      <c r="L58" s="339"/>
      <c r="M58" s="339"/>
    </row>
    <row r="59" spans="1:13" x14ac:dyDescent="0.3">
      <c r="A59" s="1045"/>
      <c r="B59" s="1046"/>
      <c r="C59" s="1046"/>
      <c r="D59" s="1017"/>
      <c r="E59" s="1017"/>
      <c r="F59" s="1017"/>
      <c r="G59" s="1017"/>
      <c r="H59" s="337"/>
      <c r="I59" s="337"/>
      <c r="J59" s="338"/>
      <c r="K59" s="338"/>
      <c r="L59" s="339"/>
      <c r="M59" s="339"/>
    </row>
    <row r="60" spans="1:13" x14ac:dyDescent="0.3">
      <c r="A60" s="1045"/>
      <c r="B60" s="1046"/>
      <c r="C60" s="1046"/>
      <c r="D60" s="1017"/>
      <c r="E60" s="1017"/>
      <c r="F60" s="1017"/>
      <c r="G60" s="1017"/>
      <c r="H60" s="337"/>
      <c r="I60" s="337"/>
      <c r="J60" s="338"/>
      <c r="K60" s="338"/>
      <c r="L60" s="339"/>
      <c r="M60" s="339"/>
    </row>
    <row r="61" spans="1:13" x14ac:dyDescent="0.3">
      <c r="A61" s="1045"/>
      <c r="B61" s="1046"/>
      <c r="C61" s="1046"/>
      <c r="D61" s="1017"/>
      <c r="E61" s="1017"/>
      <c r="F61" s="1017"/>
      <c r="G61" s="1017"/>
      <c r="H61" s="337"/>
      <c r="I61" s="337"/>
      <c r="J61" s="338"/>
      <c r="K61" s="338"/>
      <c r="L61" s="339"/>
      <c r="M61" s="339"/>
    </row>
    <row r="62" spans="1:13" x14ac:dyDescent="0.3">
      <c r="A62" s="1045"/>
      <c r="B62" s="1046"/>
      <c r="C62" s="1046"/>
      <c r="D62" s="1017"/>
      <c r="E62" s="1017"/>
      <c r="F62" s="1017"/>
      <c r="G62" s="1017"/>
      <c r="H62" s="337"/>
      <c r="I62" s="337"/>
      <c r="J62" s="338"/>
      <c r="K62" s="338"/>
      <c r="L62" s="339"/>
      <c r="M62" s="339"/>
    </row>
    <row r="63" spans="1:13" x14ac:dyDescent="0.3">
      <c r="A63" s="1045"/>
      <c r="B63" s="1046"/>
      <c r="C63" s="1046"/>
      <c r="D63" s="1017"/>
      <c r="E63" s="1017"/>
      <c r="F63" s="1017"/>
      <c r="G63" s="1017"/>
      <c r="H63" s="337"/>
      <c r="I63" s="337"/>
      <c r="J63" s="338"/>
      <c r="K63" s="338"/>
      <c r="L63" s="339"/>
      <c r="M63" s="339"/>
    </row>
    <row r="64" spans="1:13" x14ac:dyDescent="0.3">
      <c r="A64" s="1045"/>
      <c r="B64" s="1046"/>
      <c r="C64" s="1046"/>
      <c r="D64" s="1017"/>
      <c r="E64" s="1017"/>
      <c r="F64" s="1017"/>
      <c r="G64" s="1017"/>
      <c r="H64" s="337"/>
      <c r="I64" s="337"/>
      <c r="J64" s="338"/>
      <c r="K64" s="338"/>
      <c r="L64" s="339"/>
      <c r="M64" s="339"/>
    </row>
    <row r="65" spans="1:13" x14ac:dyDescent="0.3">
      <c r="A65" s="1045"/>
      <c r="B65" s="1046"/>
      <c r="C65" s="1046"/>
      <c r="D65" s="1017"/>
      <c r="E65" s="1017"/>
      <c r="F65" s="1017"/>
      <c r="G65" s="1017"/>
      <c r="H65" s="337"/>
      <c r="I65" s="337"/>
      <c r="J65" s="338"/>
      <c r="K65" s="338"/>
      <c r="L65" s="339"/>
      <c r="M65" s="339"/>
    </row>
    <row r="66" spans="1:13" x14ac:dyDescent="0.3">
      <c r="A66" s="1045"/>
      <c r="B66" s="1046"/>
      <c r="C66" s="1046"/>
      <c r="D66" s="1017"/>
      <c r="E66" s="1017"/>
      <c r="F66" s="1017"/>
      <c r="G66" s="1017"/>
      <c r="H66" s="337"/>
      <c r="I66" s="337"/>
      <c r="J66" s="338"/>
      <c r="K66" s="338"/>
      <c r="L66" s="339"/>
      <c r="M66" s="339"/>
    </row>
    <row r="67" spans="1:13" x14ac:dyDescent="0.3">
      <c r="A67" s="1045"/>
      <c r="B67" s="1046"/>
      <c r="C67" s="1046"/>
      <c r="D67" s="1017"/>
      <c r="E67" s="1017"/>
      <c r="F67" s="1017"/>
      <c r="G67" s="1017"/>
      <c r="H67" s="337"/>
      <c r="I67" s="337"/>
      <c r="J67" s="338"/>
      <c r="K67" s="338"/>
      <c r="L67" s="339"/>
      <c r="M67" s="339"/>
    </row>
    <row r="68" spans="1:13" x14ac:dyDescent="0.3">
      <c r="A68" s="1045"/>
      <c r="B68" s="1046"/>
      <c r="C68" s="1046"/>
      <c r="D68" s="1017"/>
      <c r="E68" s="1017"/>
      <c r="F68" s="1017"/>
      <c r="G68" s="1017"/>
      <c r="H68" s="337"/>
      <c r="I68" s="337"/>
      <c r="J68" s="338"/>
      <c r="K68" s="338"/>
      <c r="L68" s="339"/>
      <c r="M68" s="339"/>
    </row>
    <row r="69" spans="1:13" x14ac:dyDescent="0.3">
      <c r="A69" s="1045"/>
      <c r="B69" s="1046"/>
      <c r="C69" s="1046"/>
      <c r="D69" s="1017"/>
      <c r="E69" s="1017"/>
      <c r="F69" s="1017"/>
      <c r="G69" s="1017"/>
      <c r="H69" s="337"/>
      <c r="I69" s="337"/>
      <c r="J69" s="338"/>
      <c r="K69" s="338"/>
      <c r="L69" s="339"/>
      <c r="M69" s="339"/>
    </row>
    <row r="70" spans="1:13" x14ac:dyDescent="0.3">
      <c r="A70" s="1045"/>
      <c r="B70" s="1046"/>
      <c r="C70" s="1046"/>
      <c r="D70" s="1017"/>
      <c r="E70" s="1017"/>
      <c r="F70" s="1017"/>
      <c r="G70" s="1017"/>
      <c r="H70" s="337"/>
      <c r="I70" s="337"/>
      <c r="J70" s="338"/>
      <c r="K70" s="338"/>
      <c r="L70" s="339"/>
      <c r="M70" s="339"/>
    </row>
    <row r="71" spans="1:13" x14ac:dyDescent="0.3">
      <c r="A71" s="1045"/>
      <c r="B71" s="1046"/>
      <c r="C71" s="1046"/>
      <c r="D71" s="1017"/>
      <c r="E71" s="1017"/>
      <c r="F71" s="1017"/>
      <c r="G71" s="1017"/>
      <c r="H71" s="337"/>
      <c r="I71" s="337"/>
      <c r="J71" s="338"/>
      <c r="K71" s="338"/>
      <c r="L71" s="339"/>
      <c r="M71" s="339"/>
    </row>
    <row r="72" spans="1:13" x14ac:dyDescent="0.3">
      <c r="A72" s="1045"/>
      <c r="B72" s="1046"/>
      <c r="C72" s="1046"/>
      <c r="D72" s="1017"/>
      <c r="E72" s="1017"/>
      <c r="F72" s="1017"/>
      <c r="G72" s="1017"/>
      <c r="H72" s="337"/>
      <c r="I72" s="337"/>
      <c r="J72" s="338"/>
      <c r="K72" s="338"/>
      <c r="L72" s="339"/>
      <c r="M72" s="339"/>
    </row>
    <row r="73" spans="1:13" x14ac:dyDescent="0.3">
      <c r="A73" s="1045"/>
      <c r="B73" s="1046"/>
      <c r="C73" s="1046"/>
      <c r="D73" s="1017"/>
      <c r="E73" s="1017"/>
      <c r="F73" s="1017"/>
      <c r="G73" s="1017"/>
      <c r="H73" s="337"/>
      <c r="I73" s="337"/>
      <c r="J73" s="338"/>
      <c r="K73" s="338"/>
      <c r="L73" s="339"/>
      <c r="M73" s="339"/>
    </row>
    <row r="74" spans="1:13" x14ac:dyDescent="0.3">
      <c r="A74" s="1045"/>
      <c r="B74" s="1046"/>
      <c r="C74" s="1046"/>
      <c r="D74" s="1017"/>
      <c r="E74" s="1017"/>
      <c r="F74" s="1017"/>
      <c r="G74" s="1017"/>
      <c r="H74" s="337"/>
      <c r="I74" s="337"/>
      <c r="J74" s="338"/>
      <c r="K74" s="338"/>
      <c r="L74" s="339"/>
      <c r="M74" s="339"/>
    </row>
    <row r="75" spans="1:13" x14ac:dyDescent="0.3">
      <c r="A75" s="1045"/>
      <c r="B75" s="1046"/>
      <c r="C75" s="1046"/>
      <c r="D75" s="1017"/>
      <c r="E75" s="1017"/>
      <c r="F75" s="1017"/>
      <c r="G75" s="1017"/>
      <c r="H75" s="337"/>
      <c r="I75" s="337"/>
      <c r="J75" s="338"/>
      <c r="K75" s="338"/>
      <c r="L75" s="339"/>
      <c r="M75" s="339"/>
    </row>
    <row r="76" spans="1:13" x14ac:dyDescent="0.3">
      <c r="A76" s="1045"/>
      <c r="B76" s="1046"/>
      <c r="C76" s="1046"/>
      <c r="D76" s="1017"/>
      <c r="E76" s="1017"/>
      <c r="F76" s="1017"/>
      <c r="G76" s="1017"/>
      <c r="H76" s="337"/>
      <c r="I76" s="337"/>
      <c r="J76" s="338"/>
      <c r="K76" s="338"/>
      <c r="L76" s="339"/>
      <c r="M76" s="339"/>
    </row>
    <row r="77" spans="1:13" x14ac:dyDescent="0.3">
      <c r="A77" s="1045"/>
      <c r="B77" s="1046"/>
      <c r="C77" s="1046"/>
      <c r="D77" s="1017"/>
      <c r="E77" s="1017"/>
      <c r="F77" s="1017"/>
      <c r="G77" s="1017"/>
      <c r="H77" s="337"/>
      <c r="I77" s="337"/>
      <c r="J77" s="338"/>
      <c r="K77" s="338"/>
      <c r="L77" s="339"/>
      <c r="M77" s="339"/>
    </row>
    <row r="78" spans="1:13" x14ac:dyDescent="0.3">
      <c r="A78" s="1045"/>
      <c r="B78" s="1046"/>
      <c r="C78" s="1046"/>
      <c r="D78" s="1017"/>
      <c r="E78" s="1017"/>
      <c r="F78" s="1017"/>
      <c r="G78" s="1017"/>
      <c r="H78" s="337"/>
      <c r="I78" s="337"/>
      <c r="J78" s="338"/>
      <c r="K78" s="338"/>
      <c r="L78" s="339"/>
      <c r="M78" s="339"/>
    </row>
    <row r="79" spans="1:13" x14ac:dyDescent="0.3">
      <c r="A79" s="1045"/>
      <c r="B79" s="1046"/>
      <c r="C79" s="1046"/>
      <c r="D79" s="1017"/>
      <c r="E79" s="1017"/>
      <c r="F79" s="1017"/>
      <c r="G79" s="1017"/>
      <c r="H79" s="337"/>
      <c r="I79" s="337"/>
      <c r="J79" s="338"/>
      <c r="K79" s="338"/>
      <c r="L79" s="339"/>
      <c r="M79" s="339"/>
    </row>
    <row r="80" spans="1:13" x14ac:dyDescent="0.3">
      <c r="A80" s="1045"/>
      <c r="B80" s="1046"/>
      <c r="C80" s="1046"/>
      <c r="D80" s="1050"/>
      <c r="E80" s="1050"/>
      <c r="F80" s="1050"/>
      <c r="G80" s="1050"/>
      <c r="H80" s="345"/>
      <c r="I80" s="345"/>
      <c r="J80" s="339"/>
      <c r="K80" s="339"/>
      <c r="L80" s="339"/>
      <c r="M80" s="339"/>
    </row>
    <row r="81" spans="1:13" x14ac:dyDescent="0.3">
      <c r="A81" s="1045"/>
      <c r="B81" s="1046"/>
      <c r="C81" s="1046"/>
      <c r="D81" s="1050"/>
      <c r="E81" s="1050"/>
      <c r="F81" s="1050"/>
      <c r="G81" s="1050"/>
      <c r="H81" s="345"/>
      <c r="I81" s="345"/>
      <c r="J81" s="339"/>
      <c r="K81" s="339"/>
      <c r="L81" s="339"/>
      <c r="M81" s="339"/>
    </row>
    <row r="82" spans="1:13" x14ac:dyDescent="0.3">
      <c r="A82" s="1045"/>
      <c r="B82" s="1046"/>
      <c r="C82" s="1046"/>
      <c r="D82" s="1050"/>
      <c r="E82" s="1050"/>
      <c r="F82" s="1050"/>
      <c r="G82" s="1050"/>
      <c r="H82" s="345"/>
      <c r="I82" s="345"/>
      <c r="J82" s="339"/>
      <c r="K82" s="339"/>
      <c r="L82" s="339"/>
      <c r="M82" s="339"/>
    </row>
    <row r="83" spans="1:13" x14ac:dyDescent="0.3">
      <c r="A83" s="1045"/>
      <c r="B83" s="1046"/>
      <c r="C83" s="1046"/>
      <c r="D83" s="1050"/>
      <c r="E83" s="1050"/>
      <c r="F83" s="1050"/>
      <c r="G83" s="1050"/>
      <c r="H83" s="345"/>
      <c r="I83" s="345"/>
      <c r="J83" s="339"/>
      <c r="K83" s="339"/>
      <c r="L83" s="339"/>
      <c r="M83" s="339"/>
    </row>
    <row r="84" spans="1:13" x14ac:dyDescent="0.3">
      <c r="A84" s="1045"/>
      <c r="B84" s="1046"/>
      <c r="C84" s="1046"/>
      <c r="D84" s="1050"/>
      <c r="E84" s="1050"/>
      <c r="F84" s="1050"/>
      <c r="G84" s="1050"/>
      <c r="H84" s="345"/>
      <c r="I84" s="345"/>
      <c r="J84" s="339"/>
      <c r="K84" s="339"/>
      <c r="L84" s="339"/>
      <c r="M84" s="339"/>
    </row>
    <row r="85" spans="1:13" x14ac:dyDescent="0.3">
      <c r="A85" s="1045"/>
      <c r="B85" s="1046"/>
      <c r="C85" s="1046"/>
      <c r="D85" s="1050"/>
      <c r="E85" s="1050"/>
      <c r="F85" s="1050"/>
      <c r="G85" s="1050"/>
      <c r="H85" s="345"/>
      <c r="I85" s="345"/>
      <c r="J85" s="339"/>
      <c r="K85" s="339"/>
      <c r="L85" s="339"/>
      <c r="M85" s="339"/>
    </row>
    <row r="86" spans="1:13" x14ac:dyDescent="0.3">
      <c r="A86" s="1045"/>
      <c r="B86" s="1046"/>
      <c r="C86" s="1046"/>
      <c r="D86" s="1050"/>
      <c r="E86" s="1050"/>
      <c r="F86" s="1050"/>
      <c r="G86" s="1050"/>
      <c r="H86" s="345"/>
      <c r="I86" s="345"/>
      <c r="J86" s="339"/>
      <c r="K86" s="339"/>
      <c r="L86" s="339"/>
      <c r="M86" s="339"/>
    </row>
    <row r="87" spans="1:13" x14ac:dyDescent="0.3">
      <c r="A87" s="1045"/>
      <c r="B87" s="1046"/>
      <c r="C87" s="1046"/>
      <c r="D87" s="1050"/>
      <c r="E87" s="1050"/>
      <c r="F87" s="1050"/>
      <c r="G87" s="1050"/>
      <c r="H87" s="345"/>
      <c r="I87" s="345"/>
      <c r="J87" s="339"/>
      <c r="K87" s="339"/>
      <c r="L87" s="339"/>
      <c r="M87" s="339"/>
    </row>
    <row r="88" spans="1:13" x14ac:dyDescent="0.3">
      <c r="A88" s="1045"/>
      <c r="B88" s="1046"/>
      <c r="C88" s="1046"/>
      <c r="D88" s="1050"/>
      <c r="E88" s="1050"/>
      <c r="F88" s="1050"/>
      <c r="G88" s="1050"/>
      <c r="H88" s="345"/>
      <c r="I88" s="345"/>
      <c r="J88" s="339"/>
      <c r="K88" s="339"/>
      <c r="L88" s="339"/>
      <c r="M88" s="339"/>
    </row>
    <row r="89" spans="1:13" x14ac:dyDescent="0.3">
      <c r="A89" s="1045"/>
      <c r="B89" s="1046"/>
      <c r="C89" s="1046"/>
      <c r="D89" s="1050"/>
      <c r="E89" s="1050"/>
      <c r="F89" s="1050"/>
      <c r="G89" s="1050"/>
      <c r="H89" s="345"/>
      <c r="I89" s="345"/>
      <c r="J89" s="339"/>
      <c r="K89" s="339"/>
      <c r="L89" s="339"/>
      <c r="M89" s="339"/>
    </row>
    <row r="90" spans="1:13" x14ac:dyDescent="0.3">
      <c r="A90" s="1045"/>
      <c r="B90" s="1046"/>
      <c r="C90" s="1046"/>
      <c r="D90" s="1050"/>
      <c r="E90" s="1050"/>
      <c r="F90" s="1050"/>
      <c r="G90" s="1050"/>
      <c r="H90" s="345"/>
      <c r="I90" s="345"/>
      <c r="J90" s="339"/>
      <c r="K90" s="339"/>
      <c r="L90" s="339"/>
      <c r="M90" s="339"/>
    </row>
    <row r="91" spans="1:13" x14ac:dyDescent="0.3">
      <c r="A91" s="1045"/>
      <c r="B91" s="1046"/>
      <c r="C91" s="1046"/>
      <c r="D91" s="1050"/>
      <c r="E91" s="1050"/>
      <c r="F91" s="1050"/>
      <c r="G91" s="1050"/>
      <c r="H91" s="345"/>
      <c r="I91" s="345"/>
      <c r="J91" s="339"/>
      <c r="K91" s="339"/>
      <c r="L91" s="339"/>
      <c r="M91" s="339"/>
    </row>
    <row r="92" spans="1:13" x14ac:dyDescent="0.3">
      <c r="A92" s="1045"/>
      <c r="B92" s="1046"/>
      <c r="C92" s="1046"/>
      <c r="D92" s="1050"/>
      <c r="E92" s="1050"/>
      <c r="F92" s="1050"/>
      <c r="G92" s="1050"/>
      <c r="H92" s="345"/>
      <c r="I92" s="345"/>
      <c r="J92" s="339"/>
      <c r="K92" s="339"/>
      <c r="L92" s="339"/>
      <c r="M92" s="339"/>
    </row>
    <row r="93" spans="1:13" x14ac:dyDescent="0.3">
      <c r="A93" s="1045"/>
      <c r="B93" s="1046"/>
      <c r="C93" s="1046"/>
      <c r="D93" s="1050"/>
      <c r="E93" s="1050"/>
      <c r="F93" s="1050"/>
      <c r="G93" s="1050"/>
      <c r="H93" s="345"/>
      <c r="I93" s="345"/>
      <c r="J93" s="339"/>
      <c r="K93" s="339"/>
      <c r="L93" s="339"/>
      <c r="M93" s="339"/>
    </row>
    <row r="94" spans="1:13" x14ac:dyDescent="0.3">
      <c r="A94" s="1045"/>
      <c r="B94" s="1046"/>
      <c r="C94" s="1046"/>
      <c r="D94" s="1050"/>
      <c r="E94" s="1050"/>
      <c r="F94" s="1050"/>
      <c r="G94" s="1050"/>
      <c r="H94" s="345"/>
      <c r="I94" s="345"/>
      <c r="J94" s="339"/>
      <c r="K94" s="339"/>
      <c r="L94" s="339"/>
      <c r="M94" s="339"/>
    </row>
    <row r="95" spans="1:13" x14ac:dyDescent="0.3">
      <c r="A95" s="1045"/>
      <c r="B95" s="1046"/>
      <c r="C95" s="1046"/>
      <c r="D95" s="1050"/>
      <c r="E95" s="1050"/>
      <c r="F95" s="1050"/>
      <c r="G95" s="1050"/>
      <c r="H95" s="345"/>
      <c r="I95" s="345"/>
      <c r="J95" s="339"/>
      <c r="K95" s="339"/>
      <c r="L95" s="339"/>
      <c r="M95" s="339"/>
    </row>
    <row r="96" spans="1:13" x14ac:dyDescent="0.3">
      <c r="A96" s="1045"/>
      <c r="B96" s="1046"/>
      <c r="C96" s="1046"/>
      <c r="D96" s="1050"/>
      <c r="E96" s="1050"/>
      <c r="F96" s="1050"/>
      <c r="G96" s="1050"/>
      <c r="H96" s="345"/>
      <c r="I96" s="345"/>
      <c r="J96" s="339"/>
      <c r="K96" s="339"/>
      <c r="L96" s="339"/>
      <c r="M96" s="339"/>
    </row>
    <row r="97" spans="1:13" x14ac:dyDescent="0.3">
      <c r="A97" s="1045"/>
      <c r="B97" s="1046"/>
      <c r="C97" s="1046"/>
      <c r="D97" s="1050"/>
      <c r="E97" s="1050"/>
      <c r="F97" s="1050"/>
      <c r="G97" s="1050"/>
      <c r="H97" s="345"/>
      <c r="I97" s="345"/>
      <c r="J97" s="339"/>
      <c r="K97" s="339"/>
      <c r="L97" s="339"/>
      <c r="M97" s="339"/>
    </row>
    <row r="98" spans="1:13" x14ac:dyDescent="0.3">
      <c r="A98" s="1045"/>
      <c r="B98" s="1046"/>
      <c r="C98" s="1046"/>
      <c r="D98" s="1050"/>
      <c r="E98" s="1050"/>
      <c r="F98" s="1050"/>
      <c r="G98" s="1050"/>
      <c r="H98" s="345"/>
      <c r="I98" s="345"/>
      <c r="J98" s="339"/>
      <c r="K98" s="339"/>
      <c r="L98" s="339"/>
      <c r="M98" s="339"/>
    </row>
    <row r="99" spans="1:13" x14ac:dyDescent="0.3">
      <c r="A99" s="1045"/>
      <c r="B99" s="1046"/>
      <c r="C99" s="1046"/>
      <c r="D99" s="1050"/>
      <c r="E99" s="1050"/>
      <c r="F99" s="1050"/>
      <c r="G99" s="1050"/>
      <c r="H99" s="345"/>
      <c r="I99" s="345"/>
      <c r="J99" s="339"/>
      <c r="K99" s="339"/>
      <c r="L99" s="339"/>
      <c r="M99" s="339"/>
    </row>
    <row r="100" spans="1:13" x14ac:dyDescent="0.3">
      <c r="A100" s="1045"/>
      <c r="B100" s="1046"/>
      <c r="C100" s="1046"/>
      <c r="D100" s="1050"/>
      <c r="E100" s="1050"/>
      <c r="F100" s="1050"/>
      <c r="G100" s="1050"/>
      <c r="H100" s="345"/>
      <c r="I100" s="345"/>
      <c r="J100" s="339"/>
      <c r="K100" s="339"/>
      <c r="L100" s="339"/>
      <c r="M100" s="339"/>
    </row>
    <row r="101" spans="1:13" x14ac:dyDescent="0.3">
      <c r="A101" s="1045"/>
      <c r="B101" s="1046"/>
      <c r="C101" s="1046"/>
      <c r="D101" s="1050"/>
      <c r="E101" s="1050"/>
      <c r="F101" s="1050"/>
      <c r="G101" s="1050"/>
      <c r="H101" s="345"/>
      <c r="I101" s="345"/>
      <c r="J101" s="339"/>
      <c r="K101" s="339"/>
      <c r="L101" s="339"/>
      <c r="M101" s="339"/>
    </row>
    <row r="102" spans="1:13" x14ac:dyDescent="0.3">
      <c r="A102" s="1045"/>
      <c r="B102" s="1046"/>
      <c r="C102" s="1046"/>
      <c r="D102" s="1050"/>
      <c r="E102" s="1050"/>
      <c r="F102" s="1050"/>
      <c r="G102" s="1050"/>
      <c r="H102" s="345"/>
      <c r="I102" s="345"/>
      <c r="J102" s="339"/>
      <c r="K102" s="339"/>
      <c r="L102" s="339"/>
      <c r="M102" s="339"/>
    </row>
    <row r="103" spans="1:13" x14ac:dyDescent="0.3">
      <c r="A103" s="1045"/>
      <c r="B103" s="1046"/>
      <c r="C103" s="1046"/>
      <c r="D103" s="1050"/>
      <c r="E103" s="1050"/>
      <c r="F103" s="1050"/>
      <c r="G103" s="1050"/>
      <c r="H103" s="345"/>
      <c r="I103" s="345"/>
      <c r="J103" s="339"/>
      <c r="K103" s="339"/>
      <c r="L103" s="339"/>
      <c r="M103" s="339"/>
    </row>
    <row r="104" spans="1:13" x14ac:dyDescent="0.3">
      <c r="A104" s="1045"/>
      <c r="B104" s="1046"/>
      <c r="C104" s="1046"/>
      <c r="D104" s="1050"/>
      <c r="E104" s="1050"/>
      <c r="F104" s="1050"/>
      <c r="G104" s="1050"/>
      <c r="H104" s="339"/>
      <c r="I104" s="339"/>
      <c r="J104" s="339"/>
      <c r="K104" s="339"/>
      <c r="L104" s="339"/>
      <c r="M104" s="339"/>
    </row>
    <row r="105" spans="1:13" x14ac:dyDescent="0.3">
      <c r="A105" s="1045"/>
      <c r="B105" s="1046"/>
      <c r="C105" s="1046"/>
      <c r="D105" s="1050"/>
      <c r="E105" s="1050"/>
      <c r="F105" s="1050"/>
      <c r="G105" s="1050"/>
      <c r="H105" s="339"/>
      <c r="I105" s="339"/>
      <c r="J105" s="339"/>
      <c r="K105" s="339"/>
      <c r="L105" s="339"/>
      <c r="M105" s="339"/>
    </row>
    <row r="106" spans="1:13" x14ac:dyDescent="0.3">
      <c r="A106" s="1045"/>
      <c r="B106" s="1046"/>
      <c r="C106" s="1046"/>
      <c r="D106" s="1050"/>
      <c r="E106" s="1050"/>
      <c r="F106" s="1050"/>
      <c r="G106" s="1050"/>
      <c r="H106" s="339"/>
      <c r="I106" s="339"/>
      <c r="J106" s="339"/>
      <c r="K106" s="339"/>
      <c r="L106" s="339"/>
      <c r="M106" s="339"/>
    </row>
    <row r="107" spans="1:13" x14ac:dyDescent="0.3">
      <c r="A107" s="1045"/>
      <c r="B107" s="1046"/>
      <c r="C107" s="1046"/>
      <c r="D107" s="1050"/>
      <c r="E107" s="1050"/>
      <c r="F107" s="1050"/>
      <c r="G107" s="1050"/>
      <c r="H107" s="339"/>
      <c r="I107" s="339"/>
      <c r="J107" s="339"/>
      <c r="K107" s="339"/>
      <c r="L107" s="339"/>
      <c r="M107" s="339"/>
    </row>
    <row r="108" spans="1:13" x14ac:dyDescent="0.3">
      <c r="A108" s="1045"/>
      <c r="B108" s="1046"/>
      <c r="C108" s="1046"/>
      <c r="D108" s="1050"/>
      <c r="E108" s="1050"/>
      <c r="F108" s="1050"/>
      <c r="G108" s="1050"/>
      <c r="H108" s="339"/>
      <c r="I108" s="339"/>
      <c r="J108" s="339"/>
      <c r="K108" s="339"/>
      <c r="L108" s="339"/>
      <c r="M108" s="339"/>
    </row>
    <row r="109" spans="1:13" x14ac:dyDescent="0.3">
      <c r="A109" s="1045"/>
      <c r="B109" s="1046"/>
      <c r="C109" s="1046"/>
      <c r="D109" s="1050"/>
      <c r="E109" s="1050"/>
      <c r="F109" s="1050"/>
      <c r="G109" s="1050"/>
      <c r="H109" s="339"/>
      <c r="I109" s="339"/>
      <c r="J109" s="339"/>
      <c r="K109" s="339"/>
      <c r="L109" s="339"/>
      <c r="M109" s="339"/>
    </row>
    <row r="110" spans="1:13" x14ac:dyDescent="0.3">
      <c r="A110" s="1045"/>
      <c r="B110" s="1046"/>
      <c r="C110" s="1046"/>
      <c r="D110" s="1050"/>
      <c r="E110" s="1050"/>
      <c r="F110" s="1050"/>
      <c r="G110" s="1050"/>
      <c r="H110" s="339"/>
      <c r="I110" s="339"/>
      <c r="J110" s="339"/>
      <c r="K110" s="339"/>
      <c r="L110" s="339"/>
      <c r="M110" s="339"/>
    </row>
    <row r="111" spans="1:13" x14ac:dyDescent="0.3">
      <c r="A111" s="1045"/>
      <c r="B111" s="1046"/>
      <c r="C111" s="1046"/>
      <c r="D111" s="1050"/>
      <c r="E111" s="1050"/>
      <c r="F111" s="1050"/>
      <c r="G111" s="1050"/>
      <c r="H111" s="339"/>
      <c r="I111" s="339"/>
      <c r="J111" s="339"/>
      <c r="K111" s="339"/>
      <c r="L111" s="339"/>
      <c r="M111" s="339"/>
    </row>
    <row r="112" spans="1:13" x14ac:dyDescent="0.3">
      <c r="A112" s="1045"/>
      <c r="B112" s="1046"/>
      <c r="C112" s="1046"/>
      <c r="D112" s="1050"/>
      <c r="E112" s="1050"/>
      <c r="F112" s="1050"/>
      <c r="G112" s="1050"/>
      <c r="H112" s="339"/>
      <c r="I112" s="339"/>
      <c r="J112" s="339"/>
      <c r="K112" s="339"/>
      <c r="L112" s="339"/>
      <c r="M112" s="339"/>
    </row>
    <row r="113" spans="1:13" x14ac:dyDescent="0.3">
      <c r="A113" s="1045"/>
      <c r="B113" s="1046"/>
      <c r="C113" s="1046"/>
      <c r="D113" s="1050"/>
      <c r="E113" s="1050"/>
      <c r="F113" s="1050"/>
      <c r="G113" s="1050"/>
      <c r="H113" s="339"/>
      <c r="I113" s="339"/>
      <c r="J113" s="339"/>
      <c r="K113" s="339"/>
      <c r="L113" s="339"/>
      <c r="M113" s="339"/>
    </row>
    <row r="114" spans="1:13" x14ac:dyDescent="0.3">
      <c r="A114" s="1045"/>
      <c r="B114" s="1046"/>
      <c r="C114" s="1046"/>
      <c r="D114" s="1050"/>
      <c r="E114" s="1050"/>
      <c r="F114" s="1050"/>
      <c r="G114" s="1050"/>
      <c r="H114" s="339"/>
      <c r="I114" s="339"/>
      <c r="J114" s="339"/>
      <c r="K114" s="339"/>
      <c r="L114" s="339"/>
      <c r="M114" s="339"/>
    </row>
    <row r="115" spans="1:13" x14ac:dyDescent="0.3">
      <c r="A115" s="1045"/>
      <c r="B115" s="1046"/>
      <c r="C115" s="1046"/>
      <c r="D115" s="1050"/>
      <c r="E115" s="1050"/>
      <c r="F115" s="1050"/>
      <c r="G115" s="1050"/>
      <c r="H115" s="339"/>
      <c r="I115" s="339"/>
      <c r="J115" s="339"/>
      <c r="K115" s="339"/>
      <c r="L115" s="339"/>
      <c r="M115" s="339"/>
    </row>
    <row r="116" spans="1:13" x14ac:dyDescent="0.3">
      <c r="A116" s="1045"/>
      <c r="B116" s="1046"/>
      <c r="C116" s="1046"/>
      <c r="D116" s="1050"/>
      <c r="E116" s="1050"/>
      <c r="F116" s="1050"/>
      <c r="G116" s="1050"/>
      <c r="H116" s="339"/>
      <c r="I116" s="339"/>
      <c r="J116" s="339"/>
      <c r="K116" s="339"/>
      <c r="L116" s="339"/>
      <c r="M116" s="339"/>
    </row>
    <row r="117" spans="1:13" x14ac:dyDescent="0.3">
      <c r="A117" s="1045"/>
      <c r="B117" s="1046"/>
      <c r="C117" s="1046"/>
      <c r="D117" s="1050"/>
      <c r="E117" s="1050"/>
      <c r="F117" s="1050"/>
      <c r="G117" s="1050"/>
      <c r="H117" s="339"/>
      <c r="I117" s="339"/>
      <c r="J117" s="339"/>
      <c r="K117" s="339"/>
      <c r="L117" s="339"/>
      <c r="M117" s="339"/>
    </row>
    <row r="118" spans="1:13" x14ac:dyDescent="0.3">
      <c r="A118" s="1045"/>
      <c r="B118" s="1046"/>
      <c r="C118" s="1046"/>
      <c r="D118" s="1050"/>
      <c r="E118" s="1050"/>
      <c r="F118" s="1050"/>
      <c r="G118" s="1050"/>
      <c r="H118" s="339"/>
      <c r="I118" s="339"/>
      <c r="J118" s="339"/>
      <c r="K118" s="339"/>
      <c r="L118" s="339"/>
      <c r="M118" s="339"/>
    </row>
    <row r="119" spans="1:13" x14ac:dyDescent="0.3">
      <c r="A119" s="1045"/>
      <c r="B119" s="1046"/>
      <c r="C119" s="1046"/>
      <c r="D119" s="1050"/>
      <c r="E119" s="1050"/>
      <c r="F119" s="1050"/>
      <c r="G119" s="1050"/>
      <c r="H119" s="339"/>
      <c r="I119" s="339"/>
      <c r="J119" s="339"/>
      <c r="K119" s="339"/>
      <c r="L119" s="339"/>
      <c r="M119" s="339"/>
    </row>
    <row r="120" spans="1:13" x14ac:dyDescent="0.3">
      <c r="A120" s="1045"/>
      <c r="B120" s="1046"/>
      <c r="C120" s="1046"/>
      <c r="D120" s="1050"/>
      <c r="E120" s="1050"/>
      <c r="F120" s="1050"/>
      <c r="G120" s="1050"/>
      <c r="H120" s="339"/>
      <c r="I120" s="339"/>
      <c r="J120" s="339"/>
      <c r="K120" s="339"/>
      <c r="L120" s="339"/>
      <c r="M120" s="339"/>
    </row>
    <row r="121" spans="1:13" x14ac:dyDescent="0.3">
      <c r="A121" s="1045"/>
      <c r="B121" s="1046"/>
      <c r="C121" s="1046"/>
      <c r="D121" s="1050"/>
      <c r="E121" s="1050"/>
      <c r="F121" s="1050"/>
      <c r="G121" s="1050"/>
      <c r="H121" s="339"/>
      <c r="I121" s="339"/>
      <c r="J121" s="339"/>
      <c r="K121" s="339"/>
      <c r="L121" s="339"/>
      <c r="M121" s="339"/>
    </row>
    <row r="122" spans="1:13" x14ac:dyDescent="0.3">
      <c r="A122" s="1045"/>
      <c r="B122" s="1046"/>
      <c r="C122" s="1046"/>
      <c r="D122" s="1050"/>
      <c r="E122" s="1050"/>
      <c r="F122" s="1050"/>
      <c r="G122" s="1050"/>
      <c r="H122" s="339"/>
      <c r="I122" s="339"/>
      <c r="J122" s="339"/>
      <c r="K122" s="339"/>
      <c r="L122" s="339"/>
      <c r="M122" s="339"/>
    </row>
    <row r="123" spans="1:13" x14ac:dyDescent="0.3">
      <c r="A123" s="1045"/>
      <c r="B123" s="1046"/>
      <c r="C123" s="1046"/>
      <c r="D123" s="1050"/>
      <c r="E123" s="1050"/>
      <c r="F123" s="1050"/>
      <c r="G123" s="1050"/>
      <c r="H123" s="339"/>
      <c r="I123" s="339"/>
      <c r="J123" s="339"/>
      <c r="K123" s="339"/>
      <c r="L123" s="339"/>
      <c r="M123" s="339"/>
    </row>
    <row r="124" spans="1:13" x14ac:dyDescent="0.3">
      <c r="A124" s="1045"/>
      <c r="B124" s="1046"/>
      <c r="C124" s="1046"/>
      <c r="D124" s="1050"/>
      <c r="E124" s="1050"/>
      <c r="F124" s="1050"/>
      <c r="G124" s="1050"/>
      <c r="H124" s="339"/>
      <c r="I124" s="339"/>
      <c r="J124" s="339"/>
      <c r="K124" s="339"/>
      <c r="L124" s="339"/>
      <c r="M124" s="339"/>
    </row>
    <row r="125" spans="1:13" x14ac:dyDescent="0.3">
      <c r="A125" s="1045"/>
      <c r="B125" s="1046"/>
      <c r="C125" s="1046"/>
      <c r="D125" s="1050"/>
      <c r="E125" s="1050"/>
      <c r="F125" s="1050"/>
      <c r="G125" s="1050"/>
      <c r="H125" s="339"/>
      <c r="I125" s="339"/>
      <c r="J125" s="339"/>
      <c r="K125" s="339"/>
      <c r="L125" s="339"/>
      <c r="M125" s="339"/>
    </row>
    <row r="126" spans="1:13" x14ac:dyDescent="0.3">
      <c r="A126" s="1045"/>
      <c r="B126" s="1046"/>
      <c r="C126" s="1046"/>
      <c r="D126" s="1050"/>
      <c r="E126" s="1050"/>
      <c r="F126" s="1050"/>
      <c r="G126" s="1050"/>
      <c r="H126" s="339"/>
      <c r="I126" s="339"/>
      <c r="J126" s="339"/>
      <c r="K126" s="339"/>
      <c r="L126" s="339"/>
      <c r="M126" s="339"/>
    </row>
    <row r="127" spans="1:13" x14ac:dyDescent="0.3">
      <c r="A127" s="1045"/>
      <c r="B127" s="1046"/>
      <c r="C127" s="1046"/>
      <c r="D127" s="1050"/>
      <c r="E127" s="1050"/>
      <c r="F127" s="1050"/>
      <c r="G127" s="1050"/>
      <c r="H127" s="339"/>
      <c r="I127" s="339"/>
      <c r="J127" s="339"/>
      <c r="K127" s="339"/>
      <c r="L127" s="339"/>
      <c r="M127" s="339"/>
    </row>
    <row r="128" spans="1:13" x14ac:dyDescent="0.3">
      <c r="A128" s="1045"/>
      <c r="B128" s="1046"/>
      <c r="C128" s="1046"/>
      <c r="D128" s="1050"/>
      <c r="E128" s="1050"/>
      <c r="F128" s="1050"/>
      <c r="G128" s="1050"/>
      <c r="H128" s="339"/>
      <c r="I128" s="339"/>
      <c r="J128" s="339"/>
      <c r="K128" s="339"/>
      <c r="L128" s="339"/>
      <c r="M128" s="339"/>
    </row>
    <row r="129" spans="1:13" x14ac:dyDescent="0.3">
      <c r="A129" s="1045"/>
      <c r="B129" s="1046"/>
      <c r="C129" s="1046"/>
      <c r="D129" s="1050"/>
      <c r="E129" s="1050"/>
      <c r="F129" s="1050"/>
      <c r="G129" s="1050"/>
      <c r="H129" s="339"/>
      <c r="I129" s="339"/>
      <c r="J129" s="339"/>
      <c r="K129" s="339"/>
      <c r="L129" s="339"/>
      <c r="M129" s="339"/>
    </row>
    <row r="130" spans="1:13" x14ac:dyDescent="0.3">
      <c r="A130" s="1045"/>
      <c r="B130" s="1046"/>
      <c r="C130" s="1046"/>
      <c r="D130" s="1050"/>
      <c r="E130" s="1050"/>
      <c r="F130" s="1050"/>
      <c r="G130" s="1050"/>
      <c r="H130" s="339"/>
      <c r="I130" s="339"/>
      <c r="J130" s="339"/>
      <c r="K130" s="339"/>
      <c r="L130" s="339"/>
      <c r="M130" s="339"/>
    </row>
    <row r="131" spans="1:13" x14ac:dyDescent="0.3">
      <c r="A131" s="1045"/>
      <c r="B131" s="1046"/>
      <c r="C131" s="1046"/>
      <c r="D131" s="1050"/>
      <c r="E131" s="1050"/>
      <c r="F131" s="1050"/>
      <c r="G131" s="1050"/>
      <c r="H131" s="339"/>
      <c r="I131" s="339"/>
      <c r="J131" s="339"/>
      <c r="K131" s="339"/>
      <c r="L131" s="339"/>
      <c r="M131" s="339"/>
    </row>
    <row r="132" spans="1:13" x14ac:dyDescent="0.3">
      <c r="A132" s="1045"/>
      <c r="B132" s="1046"/>
      <c r="C132" s="1046"/>
      <c r="D132" s="1050"/>
      <c r="E132" s="1050"/>
      <c r="F132" s="1050"/>
      <c r="G132" s="1050"/>
      <c r="H132" s="339"/>
      <c r="I132" s="339"/>
      <c r="J132" s="339"/>
      <c r="K132" s="339"/>
      <c r="L132" s="339"/>
      <c r="M132" s="339"/>
    </row>
    <row r="133" spans="1:13" x14ac:dyDescent="0.3">
      <c r="A133" s="1045"/>
      <c r="B133" s="1046"/>
      <c r="C133" s="1046"/>
      <c r="D133" s="1050"/>
      <c r="E133" s="1050"/>
      <c r="F133" s="1050"/>
      <c r="G133" s="1050"/>
      <c r="H133" s="339"/>
      <c r="I133" s="339"/>
      <c r="J133" s="339"/>
      <c r="K133" s="339"/>
      <c r="L133" s="339"/>
      <c r="M133" s="339"/>
    </row>
    <row r="134" spans="1:13" x14ac:dyDescent="0.3">
      <c r="A134" s="1045"/>
      <c r="B134" s="1046"/>
      <c r="C134" s="1046"/>
      <c r="D134" s="1050"/>
      <c r="E134" s="1050"/>
      <c r="F134" s="1050"/>
      <c r="G134" s="1050"/>
      <c r="H134" s="339"/>
      <c r="I134" s="339"/>
      <c r="J134" s="339"/>
      <c r="K134" s="339"/>
      <c r="L134" s="339"/>
      <c r="M134" s="339"/>
    </row>
    <row r="135" spans="1:13" x14ac:dyDescent="0.3">
      <c r="A135" s="1045"/>
      <c r="B135" s="1046"/>
      <c r="C135" s="1046"/>
      <c r="D135" s="1050"/>
      <c r="E135" s="1050"/>
      <c r="F135" s="1050"/>
      <c r="G135" s="1050"/>
      <c r="H135" s="339"/>
      <c r="I135" s="339"/>
      <c r="J135" s="339"/>
      <c r="K135" s="339"/>
      <c r="L135" s="339"/>
      <c r="M135" s="339"/>
    </row>
    <row r="136" spans="1:13" x14ac:dyDescent="0.3">
      <c r="A136" s="1045"/>
      <c r="B136" s="1046"/>
      <c r="C136" s="1046"/>
      <c r="D136" s="1050"/>
      <c r="E136" s="1050"/>
      <c r="F136" s="1050"/>
      <c r="G136" s="1050"/>
      <c r="H136" s="339"/>
      <c r="I136" s="339"/>
      <c r="J136" s="339"/>
      <c r="K136" s="339"/>
      <c r="L136" s="339"/>
      <c r="M136" s="339"/>
    </row>
    <row r="137" spans="1:13" x14ac:dyDescent="0.3">
      <c r="A137" s="1045"/>
      <c r="B137" s="1046"/>
      <c r="C137" s="1046"/>
      <c r="D137" s="1050"/>
      <c r="E137" s="1050"/>
      <c r="F137" s="1050"/>
      <c r="G137" s="1050"/>
      <c r="H137" s="339"/>
      <c r="I137" s="339"/>
      <c r="J137" s="339"/>
      <c r="K137" s="339"/>
      <c r="L137" s="339"/>
      <c r="M137" s="339"/>
    </row>
    <row r="138" spans="1:13" x14ac:dyDescent="0.3">
      <c r="A138" s="1045"/>
      <c r="B138" s="1046"/>
      <c r="C138" s="1046"/>
      <c r="D138" s="1050"/>
      <c r="E138" s="1050"/>
      <c r="F138" s="1050"/>
      <c r="G138" s="1050"/>
      <c r="H138" s="339"/>
      <c r="I138" s="339"/>
      <c r="J138" s="339"/>
      <c r="K138" s="339"/>
      <c r="L138" s="339"/>
      <c r="M138" s="339"/>
    </row>
    <row r="139" spans="1:13" x14ac:dyDescent="0.3">
      <c r="A139" s="1045"/>
      <c r="B139" s="1046"/>
      <c r="C139" s="1046"/>
      <c r="D139" s="1050"/>
      <c r="E139" s="1050"/>
      <c r="F139" s="1050"/>
      <c r="G139" s="1050"/>
      <c r="H139" s="339"/>
      <c r="I139" s="339"/>
      <c r="J139" s="339"/>
      <c r="K139" s="339"/>
      <c r="L139" s="339"/>
      <c r="M139" s="339"/>
    </row>
    <row r="140" spans="1:13" x14ac:dyDescent="0.3">
      <c r="A140" s="1045"/>
      <c r="B140" s="1046"/>
      <c r="C140" s="1046"/>
      <c r="D140" s="1050"/>
      <c r="E140" s="1050"/>
      <c r="F140" s="1050"/>
      <c r="G140" s="1050"/>
      <c r="H140" s="339"/>
      <c r="I140" s="339"/>
      <c r="J140" s="339"/>
      <c r="K140" s="339"/>
      <c r="L140" s="339"/>
      <c r="M140" s="339"/>
    </row>
    <row r="141" spans="1:13" x14ac:dyDescent="0.3">
      <c r="A141" s="1045"/>
      <c r="B141" s="1046"/>
      <c r="C141" s="1046"/>
      <c r="D141" s="1050"/>
      <c r="E141" s="1050"/>
      <c r="F141" s="1050"/>
      <c r="G141" s="1050"/>
      <c r="H141" s="339"/>
      <c r="I141" s="339"/>
      <c r="J141" s="339"/>
      <c r="K141" s="339"/>
      <c r="L141" s="339"/>
      <c r="M141" s="339"/>
    </row>
    <row r="142" spans="1:13" x14ac:dyDescent="0.3">
      <c r="A142" s="1045"/>
      <c r="B142" s="1046"/>
      <c r="C142" s="1046"/>
      <c r="D142" s="1050"/>
      <c r="E142" s="1050"/>
      <c r="F142" s="1050"/>
      <c r="G142" s="1050"/>
      <c r="H142" s="339"/>
      <c r="I142" s="339"/>
      <c r="J142" s="339"/>
      <c r="K142" s="339"/>
      <c r="L142" s="339"/>
      <c r="M142" s="339"/>
    </row>
    <row r="143" spans="1:13" x14ac:dyDescent="0.3">
      <c r="A143" s="1045"/>
      <c r="B143" s="1046"/>
      <c r="C143" s="1046"/>
      <c r="D143" s="1050"/>
      <c r="E143" s="1050"/>
      <c r="F143" s="1050"/>
      <c r="G143" s="1050"/>
      <c r="H143" s="339"/>
      <c r="I143" s="339"/>
      <c r="J143" s="339"/>
      <c r="K143" s="339"/>
      <c r="L143" s="339"/>
      <c r="M143" s="339"/>
    </row>
    <row r="144" spans="1:13" x14ac:dyDescent="0.3">
      <c r="A144" s="1045"/>
      <c r="B144" s="1046"/>
      <c r="C144" s="1046"/>
      <c r="D144" s="1050"/>
      <c r="E144" s="1050"/>
      <c r="F144" s="1050"/>
      <c r="G144" s="1050"/>
      <c r="H144" s="339"/>
      <c r="I144" s="339"/>
      <c r="J144" s="339"/>
      <c r="K144" s="339"/>
      <c r="L144" s="339"/>
      <c r="M144" s="339"/>
    </row>
    <row r="145" spans="1:13" x14ac:dyDescent="0.3">
      <c r="A145" s="1045"/>
      <c r="B145" s="1046"/>
      <c r="C145" s="1046"/>
      <c r="D145" s="1050"/>
      <c r="E145" s="1050"/>
      <c r="F145" s="1050"/>
      <c r="G145" s="1050"/>
      <c r="H145" s="339"/>
      <c r="I145" s="339"/>
      <c r="J145" s="339"/>
      <c r="K145" s="339"/>
      <c r="L145" s="339"/>
      <c r="M145" s="339"/>
    </row>
    <row r="146" spans="1:13" x14ac:dyDescent="0.3">
      <c r="A146" s="1045"/>
      <c r="B146" s="1046"/>
      <c r="C146" s="1046"/>
      <c r="D146" s="1050"/>
      <c r="E146" s="1050"/>
      <c r="F146" s="1050"/>
      <c r="G146" s="1050"/>
      <c r="H146" s="339"/>
      <c r="I146" s="339"/>
      <c r="J146" s="339"/>
      <c r="K146" s="339"/>
      <c r="L146" s="339"/>
      <c r="M146" s="339"/>
    </row>
    <row r="147" spans="1:13" x14ac:dyDescent="0.3">
      <c r="A147" s="1045"/>
      <c r="B147" s="1046"/>
      <c r="C147" s="1046"/>
      <c r="D147" s="1050"/>
      <c r="E147" s="1050"/>
      <c r="F147" s="1050"/>
      <c r="G147" s="1050"/>
      <c r="H147" s="339"/>
      <c r="I147" s="339"/>
      <c r="J147" s="339"/>
      <c r="K147" s="339"/>
      <c r="L147" s="339"/>
      <c r="M147" s="339"/>
    </row>
    <row r="189" spans="9:9" x14ac:dyDescent="0.3">
      <c r="I189" s="346"/>
    </row>
    <row r="228" spans="12:12" x14ac:dyDescent="0.3">
      <c r="L228" s="346"/>
    </row>
  </sheetData>
  <mergeCells count="6">
    <mergeCell ref="A6:G6"/>
    <mergeCell ref="A7:G7"/>
    <mergeCell ref="A1:G1"/>
    <mergeCell ref="A2:G2"/>
    <mergeCell ref="A3:G3"/>
    <mergeCell ref="A4:G4"/>
  </mergeCells>
  <printOptions horizontalCentered="1"/>
  <pageMargins left="0.39370078740157483" right="0" top="0" bottom="0" header="0" footer="0"/>
  <pageSetup paperSize="9" scale="78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приложение №1 ИстФДеф2019г.</vt:lpstr>
      <vt:lpstr>ПРИЛОЖЕНИЕ 2 (№3 доходы 2019г.)</vt:lpstr>
      <vt:lpstr>приложение 3 (№7 2019г.)</vt:lpstr>
      <vt:lpstr>приложение 4 (№9 2019г.)</vt:lpstr>
      <vt:lpstr>приложение 5 (№11 2019г.)</vt:lpstr>
      <vt:lpstr>приложение 6 (№13 2019г.)</vt:lpstr>
      <vt:lpstr>приложение 7 (№15 2019г.)</vt:lpstr>
      <vt:lpstr>'ПРИЛОЖЕНИЕ 2 (№3 доходы 2019г.)'!Заголовки_для_печати</vt:lpstr>
      <vt:lpstr>'приложение 3 (№7 2019г.)'!Заголовки_для_печати</vt:lpstr>
      <vt:lpstr>'приложение 4 (№9 2019г.)'!Заголовки_для_печати</vt:lpstr>
      <vt:lpstr>'приложение 6 (№13 2019г.)'!Заголовки_для_печати</vt:lpstr>
      <vt:lpstr>'ПРИЛОЖЕНИЕ 2 (№3 доходы 2019г.)'!Область_печати</vt:lpstr>
      <vt:lpstr>'приложение 3 (№7 2019г.)'!Область_печати</vt:lpstr>
      <vt:lpstr>'приложение 4 (№9 2019г.)'!Область_печати</vt:lpstr>
      <vt:lpstr>'приложение 5 (№11 2019г.)'!Область_печати</vt:lpstr>
      <vt:lpstr>'приложение 6 (№13 2019г.)'!Область_печати</vt:lpstr>
      <vt:lpstr>'приложение 7 (№15 2019г.)'!Область_печати</vt:lpstr>
      <vt:lpstr>'приложение №1 ИстФДеф2019г.'!Область_печати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В. Боровицкая</dc:creator>
  <cp:lastModifiedBy>Татьяна Н. Пронина</cp:lastModifiedBy>
  <cp:lastPrinted>2019-08-19T11:40:22Z</cp:lastPrinted>
  <dcterms:created xsi:type="dcterms:W3CDTF">2019-05-05T06:39:51Z</dcterms:created>
  <dcterms:modified xsi:type="dcterms:W3CDTF">2019-08-19T12:51:17Z</dcterms:modified>
</cp:coreProperties>
</file>