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18 год\Проект РСД на 2019 год\На сайт и депутатам\"/>
    </mc:Choice>
  </mc:AlternateContent>
  <bookViews>
    <workbookView xWindow="120" yWindow="48" windowWidth="19020" windowHeight="11388"/>
  </bookViews>
  <sheets>
    <sheet name="Оценка расходы 2018" sheetId="1" r:id="rId1"/>
  </sheets>
  <calcPr calcId="162913"/>
</workbook>
</file>

<file path=xl/calcChain.xml><?xml version="1.0" encoding="utf-8"?>
<calcChain xmlns="http://schemas.openxmlformats.org/spreadsheetml/2006/main">
  <c r="I11" i="1" l="1"/>
  <c r="J11" i="1"/>
  <c r="J27" i="1"/>
  <c r="I27" i="1"/>
  <c r="H31" i="1" l="1"/>
  <c r="H21" i="1"/>
  <c r="H18" i="1"/>
  <c r="H11" i="1"/>
  <c r="D15" i="1" l="1"/>
  <c r="J31" i="1" l="1"/>
  <c r="I31" i="1"/>
  <c r="J36" i="1"/>
  <c r="I36" i="1"/>
  <c r="H36" i="1"/>
  <c r="J33" i="1"/>
  <c r="I33" i="1"/>
  <c r="H33" i="1"/>
  <c r="G33" i="1"/>
  <c r="F33" i="1"/>
  <c r="E33" i="1"/>
  <c r="D33" i="1"/>
  <c r="I21" i="1"/>
  <c r="F6" i="1" l="1"/>
  <c r="E30" i="1"/>
  <c r="F30" i="1"/>
  <c r="F15" i="1"/>
  <c r="E15" i="1"/>
  <c r="E35" i="1"/>
  <c r="F35" i="1"/>
  <c r="E28" i="1"/>
  <c r="F28" i="1"/>
  <c r="E24" i="1"/>
  <c r="F24" i="1"/>
  <c r="E19" i="1"/>
  <c r="F19" i="1"/>
  <c r="E13" i="1"/>
  <c r="F13" i="1"/>
  <c r="E6" i="1"/>
  <c r="E5" i="1" l="1"/>
  <c r="F5" i="1"/>
  <c r="D28" i="1"/>
  <c r="J28" i="1"/>
  <c r="I28" i="1"/>
  <c r="H28" i="1"/>
  <c r="G28" i="1"/>
  <c r="I6" i="1" l="1"/>
  <c r="H6" i="1"/>
  <c r="D6" i="1"/>
  <c r="G6" i="1"/>
  <c r="G35" i="1"/>
  <c r="H35" i="1"/>
  <c r="I35" i="1"/>
  <c r="J35" i="1"/>
  <c r="D35" i="1"/>
  <c r="G30" i="1"/>
  <c r="H30" i="1"/>
  <c r="I30" i="1"/>
  <c r="J30" i="1"/>
  <c r="D30" i="1"/>
  <c r="G24" i="1"/>
  <c r="H24" i="1"/>
  <c r="I24" i="1"/>
  <c r="J24" i="1"/>
  <c r="D24" i="1"/>
  <c r="G19" i="1"/>
  <c r="H19" i="1"/>
  <c r="I19" i="1"/>
  <c r="J19" i="1"/>
  <c r="D19" i="1"/>
  <c r="J6" i="1"/>
  <c r="J15" i="1"/>
  <c r="I15" i="1"/>
  <c r="H15" i="1"/>
  <c r="G15" i="1"/>
  <c r="J13" i="1"/>
  <c r="I13" i="1"/>
  <c r="H13" i="1"/>
  <c r="G13" i="1"/>
  <c r="D13" i="1"/>
  <c r="G5" i="1" l="1"/>
  <c r="D5" i="1"/>
  <c r="J5" i="1"/>
  <c r="I5" i="1"/>
  <c r="H5" i="1"/>
  <c r="K5" i="1" s="1"/>
</calcChain>
</file>

<file path=xl/sharedStrings.xml><?xml version="1.0" encoding="utf-8"?>
<sst xmlns="http://schemas.openxmlformats.org/spreadsheetml/2006/main" count="55" uniqueCount="47">
  <si>
    <t>тыс.рублей</t>
  </si>
  <si>
    <t>Наименование</t>
  </si>
  <si>
    <t>Рз</t>
  </si>
  <si>
    <t>Пр</t>
  </si>
  <si>
    <t>Проект бюджета</t>
  </si>
  <si>
    <t xml:space="preserve"> 2019 год</t>
  </si>
  <si>
    <t>ВСЕГО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</si>
  <si>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</si>
  <si>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</si>
  <si>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</si>
  <si>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</si>
  <si>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</si>
  <si>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</si>
  <si>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</si>
  <si>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</si>
  <si>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</si>
  <si>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</si>
  <si>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</si>
  <si>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</si>
  <si>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</si>
  <si>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</si>
  <si>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</si>
  <si>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</si>
  <si>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</si>
  <si>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</si>
  <si>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</si>
  <si>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</si>
  <si>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</si>
  <si>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</si>
  <si>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</si>
  <si>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</si>
  <si>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Физическая культура и спорт</t>
  </si>
  <si>
    <t>Физическая культура</t>
  </si>
  <si>
    <t xml:space="preserve"> - в т.ч. условно утвержденные расходы</t>
  </si>
  <si>
    <t xml:space="preserve"> 2020 год</t>
  </si>
  <si>
    <t>Обеспечение проведения выборов и референдумов</t>
  </si>
  <si>
    <t>Образование</t>
  </si>
  <si>
    <t>Молодежная политика</t>
  </si>
  <si>
    <t>Сведения о расходах бюджета городского поселения Талинка по разделам и подразделам классификации расходов на 2019 год и плановый период 2020 и 2021 годов в сравнении с ожидаемым исполнением за 2018 год и отчетом за 2017 год</t>
  </si>
  <si>
    <t xml:space="preserve"> 2021 год</t>
  </si>
  <si>
    <t>Исполнено за 2017 год</t>
  </si>
  <si>
    <t>Оценка 2018г.</t>
  </si>
  <si>
    <t>Первоначальный план на 2018г. (Решение Совета депутатов от 26.12.2017 года №42)</t>
  </si>
  <si>
    <t>0102+0104=23807,9</t>
  </si>
  <si>
    <t>Социальная политика</t>
  </si>
  <si>
    <t>Пенсионное обеспечение</t>
  </si>
  <si>
    <t>Уточненный план на 2018г. (Решение Совета депутатов от 13.11.2018 года №48)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</si>
</sst>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_ ;[Red]\-#,##0.0\ "/>
    <numFmt numFmtId="165" formatCode="00"/>
    <numFmt numFmtId="166" formatCode="#,##0.0;[Red]\-#,##0.0"/>
    <numFmt numFmtId="167" formatCode="00\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color rgb="FF0000F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3" fillId="0" borderId="5" applyNumberFormat="0">
      <alignment horizontal="right" vertical="top"/>
    </xf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5" fillId="0" borderId="0" xfId="0" applyFont="1"/>
    <xf numFmtId="0" fontId="7" fillId="0" borderId="0" xfId="1" applyFont="1" applyProtection="1">
      <protection hidden="1"/>
    </xf>
    <xf numFmtId="0" fontId="7" fillId="0" borderId="0" xfId="1" applyFont="1" applyAlignment="1" applyProtection="1">
      <alignment horizontal="right"/>
      <protection hidden="1"/>
    </xf>
    <xf numFmtId="166" fontId="6" fillId="0" borderId="2" xfId="1" applyNumberFormat="1" applyFont="1" applyFill="1" applyBorder="1" applyAlignment="1" applyProtection="1">
      <alignment horizontal="right" wrapText="1"/>
      <protection hidden="1"/>
    </xf>
    <xf numFmtId="165" fontId="6" fillId="0" borderId="2" xfId="1" applyNumberFormat="1" applyFont="1" applyFill="1" applyBorder="1" applyAlignment="1" applyProtection="1">
      <alignment horizontal="center" wrapText="1"/>
      <protection hidden="1"/>
    </xf>
    <xf numFmtId="165" fontId="7" fillId="0" borderId="2" xfId="1" applyNumberFormat="1" applyFont="1" applyFill="1" applyBorder="1" applyAlignment="1" applyProtection="1">
      <alignment horizontal="center" wrapText="1"/>
      <protection hidden="1"/>
    </xf>
    <xf numFmtId="166" fontId="7" fillId="0" borderId="2" xfId="1" applyNumberFormat="1" applyFont="1" applyFill="1" applyBorder="1" applyAlignment="1" applyProtection="1">
      <alignment horizontal="right" wrapText="1"/>
      <protection hidden="1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5" fontId="8" fillId="0" borderId="4" xfId="1" applyNumberFormat="1" applyFont="1" applyFill="1" applyBorder="1" applyAlignment="1" applyProtection="1">
      <alignment horizontal="center" wrapText="1"/>
      <protection hidden="1"/>
    </xf>
    <xf numFmtId="0" fontId="9" fillId="0" borderId="0" xfId="0" applyFont="1"/>
    <xf numFmtId="166" fontId="6" fillId="0" borderId="9" xfId="1" applyNumberFormat="1" applyFont="1" applyFill="1" applyBorder="1" applyAlignment="1" applyProtection="1">
      <alignment horizontal="right" wrapText="1"/>
      <protection hidden="1"/>
    </xf>
    <xf numFmtId="167" fontId="6" fillId="0" borderId="8" xfId="1" applyNumberFormat="1" applyFont="1" applyFill="1" applyBorder="1" applyAlignment="1" applyProtection="1">
      <alignment horizontal="left" wrapText="1"/>
      <protection hidden="1"/>
    </xf>
    <xf numFmtId="167" fontId="7" fillId="0" borderId="8" xfId="1" applyNumberFormat="1" applyFont="1" applyFill="1" applyBorder="1" applyAlignment="1" applyProtection="1">
      <alignment horizontal="left" wrapText="1"/>
      <protection hidden="1"/>
    </xf>
    <xf numFmtId="166" fontId="7" fillId="0" borderId="9" xfId="1" applyNumberFormat="1" applyFont="1" applyFill="1" applyBorder="1" applyAlignment="1" applyProtection="1">
      <alignment horizontal="right" wrapText="1"/>
      <protection hidden="1"/>
    </xf>
    <xf numFmtId="167" fontId="8" fillId="0" borderId="10" xfId="1" applyNumberFormat="1" applyFont="1" applyFill="1" applyBorder="1" applyAlignment="1" applyProtection="1">
      <alignment horizontal="left" wrapText="1"/>
      <protection hidden="1"/>
    </xf>
    <xf numFmtId="167" fontId="7" fillId="0" borderId="12" xfId="1" applyNumberFormat="1" applyFont="1" applyFill="1" applyBorder="1" applyAlignment="1" applyProtection="1">
      <alignment horizontal="left" wrapText="1"/>
      <protection hidden="1"/>
    </xf>
    <xf numFmtId="165" fontId="7" fillId="0" borderId="13" xfId="1" applyNumberFormat="1" applyFont="1" applyFill="1" applyBorder="1" applyAlignment="1" applyProtection="1">
      <alignment horizontal="center" wrapText="1"/>
      <protection hidden="1"/>
    </xf>
    <xf numFmtId="166" fontId="7" fillId="0" borderId="13" xfId="1" applyNumberFormat="1" applyFont="1" applyFill="1" applyBorder="1" applyAlignment="1" applyProtection="1">
      <alignment horizontal="right" wrapText="1"/>
      <protection hidden="1"/>
    </xf>
    <xf numFmtId="166" fontId="7" fillId="0" borderId="14" xfId="1" applyNumberFormat="1" applyFont="1" applyFill="1" applyBorder="1" applyAlignment="1" applyProtection="1">
      <alignment horizontal="right" wrapText="1"/>
      <protection hidden="1"/>
    </xf>
    <xf numFmtId="166" fontId="6" fillId="0" borderId="3" xfId="1" applyNumberFormat="1" applyFont="1" applyFill="1" applyBorder="1" applyAlignment="1" applyProtection="1">
      <alignment horizontal="right" wrapText="1"/>
      <protection hidden="1"/>
    </xf>
    <xf numFmtId="166" fontId="7" fillId="0" borderId="3" xfId="1" applyNumberFormat="1" applyFont="1" applyFill="1" applyBorder="1" applyAlignment="1" applyProtection="1">
      <alignment horizontal="right" wrapText="1"/>
      <protection hidden="1"/>
    </xf>
    <xf numFmtId="166" fontId="8" fillId="0" borderId="15" xfId="1" applyNumberFormat="1" applyFont="1" applyFill="1" applyBorder="1" applyAlignment="1" applyProtection="1">
      <alignment horizontal="right" wrapText="1"/>
      <protection hidden="1"/>
    </xf>
    <xf numFmtId="166" fontId="7" fillId="0" borderId="16" xfId="1" applyNumberFormat="1" applyFont="1" applyFill="1" applyBorder="1" applyAlignment="1" applyProtection="1">
      <alignment horizontal="right" wrapText="1"/>
      <protection hidden="1"/>
    </xf>
    <xf numFmtId="165" fontId="6" fillId="0" borderId="9" xfId="1" applyNumberFormat="1" applyFont="1" applyFill="1" applyBorder="1" applyAlignment="1" applyProtection="1">
      <alignment horizontal="center" wrapText="1"/>
      <protection hidden="1"/>
    </xf>
    <xf numFmtId="165" fontId="7" fillId="0" borderId="9" xfId="1" applyNumberFormat="1" applyFont="1" applyFill="1" applyBorder="1" applyAlignment="1" applyProtection="1">
      <alignment horizontal="center" wrapText="1"/>
      <protection hidden="1"/>
    </xf>
    <xf numFmtId="165" fontId="8" fillId="0" borderId="11" xfId="1" applyNumberFormat="1" applyFont="1" applyFill="1" applyBorder="1" applyAlignment="1" applyProtection="1">
      <alignment horizontal="center" wrapText="1"/>
      <protection hidden="1"/>
    </xf>
    <xf numFmtId="165" fontId="7" fillId="0" borderId="14" xfId="1" applyNumberFormat="1" applyFont="1" applyFill="1" applyBorder="1" applyAlignment="1" applyProtection="1">
      <alignment horizontal="center" wrapText="1"/>
      <protection hidden="1"/>
    </xf>
    <xf numFmtId="166" fontId="6" fillId="0" borderId="15" xfId="1" applyNumberFormat="1" applyFont="1" applyFill="1" applyBorder="1" applyAlignment="1" applyProtection="1">
      <alignment horizontal="right" wrapText="1"/>
      <protection hidden="1"/>
    </xf>
    <xf numFmtId="166" fontId="6" fillId="0" borderId="11" xfId="1" applyNumberFormat="1" applyFont="1" applyFill="1" applyBorder="1" applyAlignment="1" applyProtection="1">
      <alignment horizontal="right" wrapText="1"/>
      <protection hidden="1"/>
    </xf>
    <xf numFmtId="167" fontId="6" fillId="0" borderId="10" xfId="1" applyNumberFormat="1" applyFont="1" applyFill="1" applyBorder="1" applyAlignment="1" applyProtection="1">
      <alignment horizontal="left" wrapText="1"/>
      <protection hidden="1"/>
    </xf>
    <xf numFmtId="165" fontId="6" fillId="0" borderId="4" xfId="1" applyNumberFormat="1" applyFont="1" applyFill="1" applyBorder="1" applyAlignment="1" applyProtection="1">
      <alignment horizontal="center" wrapText="1"/>
      <protection hidden="1"/>
    </xf>
    <xf numFmtId="165" fontId="6" fillId="0" borderId="11" xfId="1" applyNumberFormat="1" applyFont="1" applyFill="1" applyBorder="1" applyAlignment="1" applyProtection="1">
      <alignment horizontal="center" wrapText="1"/>
      <protection hidden="1"/>
    </xf>
    <xf numFmtId="166" fontId="6" fillId="0" borderId="17" xfId="1" applyNumberFormat="1" applyFont="1" applyFill="1" applyBorder="1" applyAlignment="1" applyProtection="1">
      <alignment horizontal="right" wrapText="1"/>
      <protection hidden="1"/>
    </xf>
    <xf numFmtId="0" fontId="7" fillId="0" borderId="0" xfId="1" applyFont="1" applyFill="1" applyProtection="1">
      <protection hidden="1"/>
    </xf>
    <xf numFmtId="0" fontId="9" fillId="0" borderId="0" xfId="0" applyFont="1" applyFill="1"/>
    <xf numFmtId="166" fontId="6" fillId="0" borderId="25" xfId="1" applyNumberFormat="1" applyFont="1" applyFill="1" applyBorder="1" applyAlignment="1" applyProtection="1">
      <alignment horizontal="right" wrapText="1"/>
      <protection hidden="1"/>
    </xf>
    <xf numFmtId="166" fontId="7" fillId="0" borderId="26" xfId="1" applyNumberFormat="1" applyFont="1" applyFill="1" applyBorder="1" applyAlignment="1" applyProtection="1">
      <alignment horizontal="right" wrapText="1"/>
      <protection hidden="1"/>
    </xf>
    <xf numFmtId="166" fontId="8" fillId="0" borderId="25" xfId="1" applyNumberFormat="1" applyFont="1" applyFill="1" applyBorder="1" applyAlignment="1" applyProtection="1">
      <alignment horizontal="right" wrapText="1"/>
      <protection hidden="1"/>
    </xf>
    <xf numFmtId="166" fontId="6" fillId="0" borderId="26" xfId="1" applyNumberFormat="1" applyFont="1" applyFill="1" applyBorder="1" applyAlignment="1" applyProtection="1">
      <alignment horizontal="right" wrapText="1"/>
      <protection hidden="1"/>
    </xf>
    <xf numFmtId="166" fontId="7" fillId="0" borderId="27" xfId="1" applyNumberFormat="1" applyFont="1" applyFill="1" applyBorder="1" applyAlignment="1" applyProtection="1">
      <alignment horizontal="right" wrapText="1"/>
      <protection hidden="1"/>
    </xf>
    <xf numFmtId="166" fontId="6" fillId="0" borderId="1" xfId="1" applyNumberFormat="1" applyFont="1" applyFill="1" applyBorder="1" applyAlignment="1" applyProtection="1">
      <alignment horizontal="right" wrapText="1"/>
      <protection hidden="1"/>
    </xf>
    <xf numFmtId="166" fontId="7" fillId="0" borderId="1" xfId="1" applyNumberFormat="1" applyFont="1" applyFill="1" applyBorder="1" applyAlignment="1" applyProtection="1">
      <alignment horizontal="right" wrapText="1"/>
      <protection hidden="1"/>
    </xf>
    <xf numFmtId="166" fontId="8" fillId="0" borderId="1" xfId="1" applyNumberFormat="1" applyFont="1" applyFill="1" applyBorder="1" applyAlignment="1" applyProtection="1">
      <alignment horizontal="right" wrapText="1"/>
      <protection hidden="1"/>
    </xf>
    <xf numFmtId="0" fontId="6" fillId="0" borderId="28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29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31" xfId="1" applyNumberFormat="1" applyFont="1" applyFill="1" applyBorder="1" applyAlignment="1" applyProtection="1">
      <alignment horizontal="right" wrapText="1"/>
      <protection hidden="1"/>
    </xf>
    <xf numFmtId="166" fontId="6" fillId="0" borderId="32" xfId="1" applyNumberFormat="1" applyFont="1" applyFill="1" applyBorder="1" applyAlignment="1" applyProtection="1">
      <alignment horizontal="right" wrapText="1"/>
      <protection hidden="1"/>
    </xf>
    <xf numFmtId="166" fontId="6" fillId="0" borderId="33" xfId="1" applyNumberFormat="1" applyFont="1" applyFill="1" applyBorder="1" applyAlignment="1" applyProtection="1">
      <alignment horizontal="right" wrapText="1"/>
      <protection hidden="1"/>
    </xf>
    <xf numFmtId="166" fontId="6" fillId="0" borderId="34" xfId="1" applyNumberFormat="1" applyFont="1" applyFill="1" applyBorder="1" applyAlignment="1" applyProtection="1">
      <alignment horizontal="right" wrapText="1"/>
      <protection hidden="1"/>
    </xf>
    <xf numFmtId="166" fontId="6" fillId="0" borderId="30" xfId="1" applyNumberFormat="1" applyFont="1" applyFill="1" applyBorder="1" applyAlignment="1" applyProtection="1">
      <alignment horizontal="right" wrapText="1"/>
      <protection hidden="1"/>
    </xf>
    <xf numFmtId="0" fontId="10" fillId="0" borderId="20" xfId="1" applyNumberFormat="1" applyFont="1" applyFill="1" applyBorder="1" applyAlignment="1" applyProtection="1">
      <alignment horizontal="center" vertical="center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/>
      <protection hidden="1"/>
    </xf>
    <xf numFmtId="166" fontId="7" fillId="0" borderId="35" xfId="1" applyNumberFormat="1" applyFont="1" applyFill="1" applyBorder="1" applyAlignment="1" applyProtection="1">
      <alignment horizontal="right" wrapText="1"/>
      <protection hidden="1"/>
    </xf>
    <xf numFmtId="164" fontId="7" fillId="0" borderId="0" xfId="1" applyNumberFormat="1" applyFont="1" applyFill="1" applyProtection="1">
      <protection hidden="1"/>
    </xf>
    <xf numFmtId="166" fontId="6" fillId="0" borderId="37" xfId="1" applyNumberFormat="1" applyFont="1" applyFill="1" applyBorder="1" applyAlignment="1" applyProtection="1">
      <alignment horizontal="right" wrapText="1"/>
      <protection hidden="1"/>
    </xf>
    <xf numFmtId="166" fontId="6" fillId="0" borderId="21" xfId="1" applyNumberFormat="1" applyFont="1" applyFill="1" applyBorder="1" applyAlignment="1" applyProtection="1">
      <alignment horizontal="right" wrapText="1"/>
      <protection hidden="1"/>
    </xf>
    <xf numFmtId="166" fontId="6" fillId="0" borderId="22" xfId="1" applyNumberFormat="1" applyFont="1" applyFill="1" applyBorder="1" applyAlignment="1" applyProtection="1">
      <alignment horizontal="right" wrapText="1"/>
      <protection hidden="1"/>
    </xf>
    <xf numFmtId="166" fontId="7" fillId="0" borderId="8" xfId="1" applyNumberFormat="1" applyFont="1" applyFill="1" applyBorder="1" applyAlignment="1" applyProtection="1">
      <alignment horizontal="right" wrapText="1"/>
      <protection hidden="1"/>
    </xf>
    <xf numFmtId="166" fontId="6" fillId="0" borderId="8" xfId="1" applyNumberFormat="1" applyFont="1" applyFill="1" applyBorder="1" applyAlignment="1" applyProtection="1">
      <alignment horizontal="right" wrapText="1"/>
      <protection hidden="1"/>
    </xf>
    <xf numFmtId="165" fontId="6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38" xfId="1" applyNumberFormat="1" applyFont="1" applyFill="1" applyBorder="1" applyAlignment="1" applyProtection="1">
      <alignment horizontal="center" wrapText="1"/>
      <protection hidden="1"/>
    </xf>
    <xf numFmtId="166" fontId="11" fillId="0" borderId="15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166" fontId="8" fillId="0" borderId="4" xfId="1" applyNumberFormat="1" applyFont="1" applyFill="1" applyBorder="1" applyAlignment="1" applyProtection="1">
      <alignment horizontal="right" wrapText="1"/>
      <protection hidden="1"/>
    </xf>
    <xf numFmtId="166" fontId="8" fillId="0" borderId="11" xfId="1" applyNumberFormat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6" xfId="1" applyNumberFormat="1" applyFont="1" applyFill="1" applyBorder="1" applyAlignment="1" applyProtection="1">
      <alignment horizontal="center" vertic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8" xfId="1" applyFont="1" applyBorder="1" applyAlignment="1" applyProtection="1">
      <alignment horizontal="center" vertical="center"/>
      <protection hidden="1"/>
    </xf>
    <xf numFmtId="0" fontId="10" fillId="0" borderId="19" xfId="1" applyFont="1" applyBorder="1" applyAlignment="1" applyProtection="1">
      <alignment horizontal="center" vertical="center"/>
      <protection hidden="1"/>
    </xf>
    <xf numFmtId="0" fontId="10" fillId="0" borderId="7" xfId="1" applyNumberFormat="1" applyFont="1" applyFill="1" applyBorder="1" applyAlignment="1" applyProtection="1">
      <alignment horizontal="center" vertical="center" wrapText="1" shrinkToFi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 shrinkToFit="1"/>
      <protection hidden="1"/>
    </xf>
  </cellXfs>
  <cellStyles count="12">
    <cellStyle name="Данные (редактируемые)" xfId="2"/>
    <cellStyle name="Денежный 2" xfId="3"/>
    <cellStyle name="Обычный" xfId="0" builtinId="0"/>
    <cellStyle name="Обычный 2" xfId="1"/>
    <cellStyle name="Обычный 2 2" xfId="4"/>
    <cellStyle name="Обычный 2 3" xfId="5"/>
    <cellStyle name="Обычный 2 4" xfId="6"/>
    <cellStyle name="Обычный 26" xfId="7"/>
    <cellStyle name="Обычный 3" xfId="8"/>
    <cellStyle name="Тысячи [0]_Лист1" xfId="9"/>
    <cellStyle name="Тысячи_Лист1" xfId="10"/>
    <cellStyle name="Финансовый 2" xfId="1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3" workbookViewId="0">
      <selection activeCell="F7" sqref="F7"/>
    </sheetView>
  </sheetViews>
  <sheetFormatPr defaultColWidth="9.109375" defaultRowHeight="15.6" x14ac:dyDescent="0.3"/>
  <cols>
    <col min="1" max="1" width="46.6640625" style="11" customWidth="1"/>
    <col min="2" max="3" width="7.33203125" style="11" customWidth="1"/>
    <col min="4" max="6" width="15.77734375" style="11" customWidth="1"/>
    <col min="7" max="7" width="15.77734375" style="36" customWidth="1"/>
    <col min="8" max="8" width="14.77734375" style="36" customWidth="1"/>
    <col min="9" max="10" width="14.77734375" style="11" customWidth="1"/>
    <col min="11" max="11" width="23.88671875" style="1" customWidth="1"/>
    <col min="12" max="16384" width="9.109375" style="1"/>
  </cols>
  <sheetData>
    <row r="1" spans="1:11" s="2" customFormat="1" ht="57" customHeight="1" x14ac:dyDescent="0.3">
      <c r="A1" s="69" t="s">
        <v>38</v>
      </c>
      <c r="B1" s="69"/>
      <c r="C1" s="69"/>
      <c r="D1" s="69"/>
      <c r="E1" s="69"/>
      <c r="F1" s="69"/>
      <c r="G1" s="69"/>
      <c r="H1" s="69"/>
      <c r="I1" s="69"/>
      <c r="J1" s="69"/>
    </row>
    <row r="2" spans="1:11" ht="16.2" thickBot="1" x14ac:dyDescent="0.35">
      <c r="A2" s="3"/>
      <c r="B2" s="3"/>
      <c r="C2" s="3"/>
      <c r="D2" s="3"/>
      <c r="E2" s="3"/>
      <c r="F2" s="3"/>
      <c r="G2" s="56"/>
      <c r="H2" s="35"/>
      <c r="I2" s="4"/>
      <c r="J2" s="4" t="s">
        <v>0</v>
      </c>
    </row>
    <row r="3" spans="1:11" ht="34.200000000000003" customHeight="1" thickBot="1" x14ac:dyDescent="0.35">
      <c r="A3" s="70" t="s">
        <v>1</v>
      </c>
      <c r="B3" s="72" t="s">
        <v>2</v>
      </c>
      <c r="C3" s="74" t="s">
        <v>3</v>
      </c>
      <c r="D3" s="72" t="s">
        <v>40</v>
      </c>
      <c r="E3" s="81" t="s">
        <v>42</v>
      </c>
      <c r="F3" s="72" t="s">
        <v>46</v>
      </c>
      <c r="G3" s="77" t="s">
        <v>41</v>
      </c>
      <c r="H3" s="79" t="s">
        <v>4</v>
      </c>
      <c r="I3" s="79"/>
      <c r="J3" s="80"/>
    </row>
    <row r="4" spans="1:11" ht="69" customHeight="1" thickBot="1" x14ac:dyDescent="0.35">
      <c r="A4" s="71"/>
      <c r="B4" s="73"/>
      <c r="C4" s="75"/>
      <c r="D4" s="76"/>
      <c r="E4" s="82"/>
      <c r="F4" s="76"/>
      <c r="G4" s="78"/>
      <c r="H4" s="52" t="s">
        <v>5</v>
      </c>
      <c r="I4" s="53" t="s">
        <v>34</v>
      </c>
      <c r="J4" s="54" t="s">
        <v>39</v>
      </c>
    </row>
    <row r="5" spans="1:11" ht="16.2" customHeight="1" thickBot="1" x14ac:dyDescent="0.35">
      <c r="A5" s="45" t="s">
        <v>6</v>
      </c>
      <c r="B5" s="46"/>
      <c r="C5" s="62"/>
      <c r="D5" s="57">
        <f>D6+D13+D15+D19+D24+D28+D30+D35-0.1</f>
        <v>127637.29999999999</v>
      </c>
      <c r="E5" s="58">
        <f>E6+E13+E19+E24+E30+E33+E35+E28+E15</f>
        <v>86458.599999999991</v>
      </c>
      <c r="F5" s="59">
        <f t="shared" ref="F5:J5" si="0">F6+F13+F19+F24+F30+F33+F35+F28+F15</f>
        <v>131383.70000000001</v>
      </c>
      <c r="G5" s="49">
        <f t="shared" si="0"/>
        <v>129761.2</v>
      </c>
      <c r="H5" s="47">
        <f t="shared" si="0"/>
        <v>90845.6</v>
      </c>
      <c r="I5" s="50">
        <f t="shared" si="0"/>
        <v>80591.399999999994</v>
      </c>
      <c r="J5" s="51">
        <f t="shared" si="0"/>
        <v>79463.099999999991</v>
      </c>
      <c r="K5" s="66">
        <f>H5-1637</f>
        <v>89208.6</v>
      </c>
    </row>
    <row r="6" spans="1:11" x14ac:dyDescent="0.3">
      <c r="A6" s="31" t="s">
        <v>7</v>
      </c>
      <c r="B6" s="32">
        <v>1</v>
      </c>
      <c r="C6" s="33" t="s">
        <v>8</v>
      </c>
      <c r="D6" s="29">
        <f>D7+D8+D9+D10+D11</f>
        <v>31364</v>
      </c>
      <c r="E6" s="48">
        <f t="shared" ref="E6" si="1">E7+E8+E9+E10+E11</f>
        <v>31456.400000000001</v>
      </c>
      <c r="F6" s="48">
        <f>F7+F8+F9+F10+F11</f>
        <v>33748.9</v>
      </c>
      <c r="G6" s="37">
        <f>G7+G8++G9+G10+G11</f>
        <v>33748.9</v>
      </c>
      <c r="H6" s="29">
        <f>H7+H8+H9+H10+H11</f>
        <v>30291.899999999998</v>
      </c>
      <c r="I6" s="34">
        <f>I7+I8++I9+I10+I11</f>
        <v>28892.7</v>
      </c>
      <c r="J6" s="30">
        <f>J7+J8+J10+J11</f>
        <v>29393.7</v>
      </c>
    </row>
    <row r="7" spans="1:11" ht="46.8" x14ac:dyDescent="0.3">
      <c r="A7" s="14" t="s">
        <v>9</v>
      </c>
      <c r="B7" s="7">
        <v>1</v>
      </c>
      <c r="C7" s="26">
        <v>2</v>
      </c>
      <c r="D7" s="22">
        <v>4221.5</v>
      </c>
      <c r="E7" s="43">
        <v>3800</v>
      </c>
      <c r="F7" s="43">
        <v>4336</v>
      </c>
      <c r="G7" s="38">
        <v>4336</v>
      </c>
      <c r="H7" s="22">
        <v>4359</v>
      </c>
      <c r="I7" s="8">
        <v>4359</v>
      </c>
      <c r="J7" s="15">
        <v>4359</v>
      </c>
      <c r="K7" s="65" t="s">
        <v>43</v>
      </c>
    </row>
    <row r="8" spans="1:11" ht="77.25" customHeight="1" x14ac:dyDescent="0.3">
      <c r="A8" s="14" t="s">
        <v>10</v>
      </c>
      <c r="B8" s="7">
        <v>1</v>
      </c>
      <c r="C8" s="26">
        <v>4</v>
      </c>
      <c r="D8" s="22">
        <v>22211.1</v>
      </c>
      <c r="E8" s="43">
        <v>21070.2</v>
      </c>
      <c r="F8" s="43">
        <v>21862.9</v>
      </c>
      <c r="G8" s="38">
        <v>21862.9</v>
      </c>
      <c r="H8" s="22">
        <v>21013.1</v>
      </c>
      <c r="I8" s="8">
        <v>19448.900000000001</v>
      </c>
      <c r="J8" s="15">
        <v>19448.900000000001</v>
      </c>
    </row>
    <row r="9" spans="1:11" ht="31.2" x14ac:dyDescent="0.3">
      <c r="A9" s="14" t="s">
        <v>35</v>
      </c>
      <c r="B9" s="7">
        <v>1</v>
      </c>
      <c r="C9" s="26">
        <v>7</v>
      </c>
      <c r="D9" s="22">
        <v>0</v>
      </c>
      <c r="E9" s="43">
        <v>761.2</v>
      </c>
      <c r="F9" s="43">
        <v>761.2</v>
      </c>
      <c r="G9" s="38">
        <v>761.2</v>
      </c>
      <c r="H9" s="22">
        <v>0</v>
      </c>
      <c r="I9" s="8">
        <v>0</v>
      </c>
      <c r="J9" s="15">
        <v>0</v>
      </c>
    </row>
    <row r="10" spans="1:11" x14ac:dyDescent="0.3">
      <c r="A10" s="14" t="s">
        <v>11</v>
      </c>
      <c r="B10" s="7">
        <v>1</v>
      </c>
      <c r="C10" s="26">
        <v>11</v>
      </c>
      <c r="D10" s="22">
        <v>0</v>
      </c>
      <c r="E10" s="43">
        <v>177</v>
      </c>
      <c r="F10" s="43">
        <v>0</v>
      </c>
      <c r="G10" s="38">
        <v>0</v>
      </c>
      <c r="H10" s="22">
        <v>177</v>
      </c>
      <c r="I10" s="8">
        <v>177</v>
      </c>
      <c r="J10" s="15">
        <v>177</v>
      </c>
    </row>
    <row r="11" spans="1:11" x14ac:dyDescent="0.3">
      <c r="A11" s="14" t="s">
        <v>12</v>
      </c>
      <c r="B11" s="9">
        <v>1</v>
      </c>
      <c r="C11" s="26">
        <v>13</v>
      </c>
      <c r="D11" s="22">
        <v>4931.3999999999996</v>
      </c>
      <c r="E11" s="43">
        <v>5648</v>
      </c>
      <c r="F11" s="43">
        <v>6788.8</v>
      </c>
      <c r="G11" s="38">
        <v>6788.8</v>
      </c>
      <c r="H11" s="22">
        <f>3906.8+86+750</f>
        <v>4742.8</v>
      </c>
      <c r="I11" s="8">
        <f>3907.8+1000</f>
        <v>4907.8</v>
      </c>
      <c r="J11" s="15">
        <f>3908.8+1500</f>
        <v>5408.8</v>
      </c>
    </row>
    <row r="12" spans="1:11" x14ac:dyDescent="0.3">
      <c r="A12" s="16" t="s">
        <v>33</v>
      </c>
      <c r="B12" s="10"/>
      <c r="C12" s="27"/>
      <c r="D12" s="23"/>
      <c r="E12" s="44"/>
      <c r="F12" s="44"/>
      <c r="G12" s="39"/>
      <c r="H12" s="64"/>
      <c r="I12" s="67">
        <v>2000</v>
      </c>
      <c r="J12" s="68">
        <v>4000</v>
      </c>
    </row>
    <row r="13" spans="1:11" x14ac:dyDescent="0.3">
      <c r="A13" s="13" t="s">
        <v>13</v>
      </c>
      <c r="B13" s="6">
        <v>2</v>
      </c>
      <c r="C13" s="25" t="s">
        <v>8</v>
      </c>
      <c r="D13" s="21">
        <f>D14</f>
        <v>463.6</v>
      </c>
      <c r="E13" s="42">
        <f t="shared" ref="E13:F13" si="2">E14</f>
        <v>393.8</v>
      </c>
      <c r="F13" s="42">
        <f t="shared" si="2"/>
        <v>727.2</v>
      </c>
      <c r="G13" s="40">
        <f>G14</f>
        <v>727.2</v>
      </c>
      <c r="H13" s="21">
        <f>H14</f>
        <v>435.5</v>
      </c>
      <c r="I13" s="5">
        <f>I14</f>
        <v>430.1</v>
      </c>
      <c r="J13" s="12">
        <f>J14</f>
        <v>445</v>
      </c>
    </row>
    <row r="14" spans="1:11" x14ac:dyDescent="0.3">
      <c r="A14" s="14" t="s">
        <v>14</v>
      </c>
      <c r="B14" s="7">
        <v>2</v>
      </c>
      <c r="C14" s="26">
        <v>3</v>
      </c>
      <c r="D14" s="22">
        <v>463.6</v>
      </c>
      <c r="E14" s="43">
        <v>393.8</v>
      </c>
      <c r="F14" s="43">
        <v>727.2</v>
      </c>
      <c r="G14" s="38">
        <v>727.2</v>
      </c>
      <c r="H14" s="22">
        <v>435.5</v>
      </c>
      <c r="I14" s="8">
        <v>430.1</v>
      </c>
      <c r="J14" s="15">
        <v>445</v>
      </c>
    </row>
    <row r="15" spans="1:11" ht="31.2" x14ac:dyDescent="0.3">
      <c r="A15" s="13" t="s">
        <v>15</v>
      </c>
      <c r="B15" s="6">
        <v>3</v>
      </c>
      <c r="C15" s="25" t="s">
        <v>8</v>
      </c>
      <c r="D15" s="21">
        <f>D16+D17+D18</f>
        <v>1242</v>
      </c>
      <c r="E15" s="42">
        <f t="shared" ref="E15:J15" si="3">E16+E17+E18</f>
        <v>844.8</v>
      </c>
      <c r="F15" s="42">
        <f t="shared" si="3"/>
        <v>1122.4000000000001</v>
      </c>
      <c r="G15" s="40">
        <f t="shared" si="3"/>
        <v>1122.4000000000001</v>
      </c>
      <c r="H15" s="21">
        <f t="shared" si="3"/>
        <v>834.1</v>
      </c>
      <c r="I15" s="5">
        <f t="shared" si="3"/>
        <v>719</v>
      </c>
      <c r="J15" s="12">
        <f t="shared" si="3"/>
        <v>724.7</v>
      </c>
    </row>
    <row r="16" spans="1:11" x14ac:dyDescent="0.3">
      <c r="A16" s="14" t="s">
        <v>16</v>
      </c>
      <c r="B16" s="7">
        <v>3</v>
      </c>
      <c r="C16" s="26">
        <v>4</v>
      </c>
      <c r="D16" s="22">
        <v>255.6</v>
      </c>
      <c r="E16" s="43">
        <v>115</v>
      </c>
      <c r="F16" s="43">
        <v>135</v>
      </c>
      <c r="G16" s="38">
        <v>135</v>
      </c>
      <c r="H16" s="22">
        <v>81.599999999999994</v>
      </c>
      <c r="I16" s="8">
        <v>0</v>
      </c>
      <c r="J16" s="15">
        <v>0</v>
      </c>
    </row>
    <row r="17" spans="1:10" ht="46.8" x14ac:dyDescent="0.3">
      <c r="A17" s="14" t="s">
        <v>17</v>
      </c>
      <c r="B17" s="7">
        <v>3</v>
      </c>
      <c r="C17" s="26">
        <v>9</v>
      </c>
      <c r="D17" s="22">
        <v>864.4</v>
      </c>
      <c r="E17" s="43">
        <v>658</v>
      </c>
      <c r="F17" s="43">
        <v>851.5</v>
      </c>
      <c r="G17" s="38">
        <v>851.5</v>
      </c>
      <c r="H17" s="22">
        <v>656.6</v>
      </c>
      <c r="I17" s="8">
        <v>656.6</v>
      </c>
      <c r="J17" s="15">
        <v>656.6</v>
      </c>
    </row>
    <row r="18" spans="1:10" ht="46.8" x14ac:dyDescent="0.3">
      <c r="A18" s="14" t="s">
        <v>18</v>
      </c>
      <c r="B18" s="7">
        <v>3</v>
      </c>
      <c r="C18" s="26">
        <v>14</v>
      </c>
      <c r="D18" s="22">
        <v>122</v>
      </c>
      <c r="E18" s="43">
        <v>71.8</v>
      </c>
      <c r="F18" s="43">
        <v>135.9</v>
      </c>
      <c r="G18" s="38">
        <v>135.9</v>
      </c>
      <c r="H18" s="22">
        <f>62.3+33.6</f>
        <v>95.9</v>
      </c>
      <c r="I18" s="8">
        <v>62.4</v>
      </c>
      <c r="J18" s="15">
        <v>68.099999999999994</v>
      </c>
    </row>
    <row r="19" spans="1:10" x14ac:dyDescent="0.3">
      <c r="A19" s="13" t="s">
        <v>19</v>
      </c>
      <c r="B19" s="6">
        <v>4</v>
      </c>
      <c r="C19" s="25" t="s">
        <v>8</v>
      </c>
      <c r="D19" s="21">
        <f>D20+D21+D22+D23</f>
        <v>9560.6</v>
      </c>
      <c r="E19" s="42">
        <f t="shared" ref="E19:F19" si="4">E20+E21+E22+E23</f>
        <v>6398</v>
      </c>
      <c r="F19" s="42">
        <f t="shared" si="4"/>
        <v>9101.7000000000007</v>
      </c>
      <c r="G19" s="40">
        <f t="shared" ref="G19:J19" si="5">G20+G21+G22+G23</f>
        <v>9101.7000000000007</v>
      </c>
      <c r="H19" s="21">
        <f t="shared" si="5"/>
        <v>6233.9</v>
      </c>
      <c r="I19" s="5">
        <f t="shared" si="5"/>
        <v>6298.2000000000007</v>
      </c>
      <c r="J19" s="12">
        <f t="shared" si="5"/>
        <v>5141.3</v>
      </c>
    </row>
    <row r="20" spans="1:10" x14ac:dyDescent="0.3">
      <c r="A20" s="14" t="s">
        <v>20</v>
      </c>
      <c r="B20" s="7">
        <v>4</v>
      </c>
      <c r="C20" s="26">
        <v>1</v>
      </c>
      <c r="D20" s="22">
        <v>1599.9</v>
      </c>
      <c r="E20" s="43">
        <v>0</v>
      </c>
      <c r="F20" s="43">
        <v>2425.1</v>
      </c>
      <c r="G20" s="38">
        <v>2425.1</v>
      </c>
      <c r="H20" s="22">
        <v>0</v>
      </c>
      <c r="I20" s="8">
        <v>0</v>
      </c>
      <c r="J20" s="15">
        <v>0</v>
      </c>
    </row>
    <row r="21" spans="1:10" x14ac:dyDescent="0.3">
      <c r="A21" s="14" t="s">
        <v>21</v>
      </c>
      <c r="B21" s="7">
        <v>4</v>
      </c>
      <c r="C21" s="26">
        <v>9</v>
      </c>
      <c r="D21" s="22">
        <v>7011.2</v>
      </c>
      <c r="E21" s="43">
        <v>5520</v>
      </c>
      <c r="F21" s="43">
        <v>5540.6</v>
      </c>
      <c r="G21" s="38">
        <v>5540.6</v>
      </c>
      <c r="H21" s="22">
        <f>4138.7+1156.3+60.9</f>
        <v>5355.9</v>
      </c>
      <c r="I21" s="8">
        <f>4263.3+1156.9</f>
        <v>5420.2000000000007</v>
      </c>
      <c r="J21" s="15">
        <v>4263.3</v>
      </c>
    </row>
    <row r="22" spans="1:10" x14ac:dyDescent="0.3">
      <c r="A22" s="14" t="s">
        <v>22</v>
      </c>
      <c r="B22" s="7">
        <v>4</v>
      </c>
      <c r="C22" s="26">
        <v>10</v>
      </c>
      <c r="D22" s="22">
        <v>556.5</v>
      </c>
      <c r="E22" s="43">
        <v>495</v>
      </c>
      <c r="F22" s="43">
        <v>658</v>
      </c>
      <c r="G22" s="38">
        <v>658</v>
      </c>
      <c r="H22" s="22">
        <v>495</v>
      </c>
      <c r="I22" s="8">
        <v>495</v>
      </c>
      <c r="J22" s="15">
        <v>495</v>
      </c>
    </row>
    <row r="23" spans="1:10" ht="31.2" x14ac:dyDescent="0.3">
      <c r="A23" s="14" t="s">
        <v>23</v>
      </c>
      <c r="B23" s="7">
        <v>4</v>
      </c>
      <c r="C23" s="26">
        <v>12</v>
      </c>
      <c r="D23" s="60">
        <v>393</v>
      </c>
      <c r="E23" s="43">
        <v>383</v>
      </c>
      <c r="F23" s="43">
        <v>478</v>
      </c>
      <c r="G23" s="38">
        <v>478</v>
      </c>
      <c r="H23" s="22">
        <v>383</v>
      </c>
      <c r="I23" s="8">
        <v>383</v>
      </c>
      <c r="J23" s="15">
        <v>383</v>
      </c>
    </row>
    <row r="24" spans="1:10" x14ac:dyDescent="0.3">
      <c r="A24" s="13" t="s">
        <v>24</v>
      </c>
      <c r="B24" s="6">
        <v>5</v>
      </c>
      <c r="C24" s="25" t="s">
        <v>8</v>
      </c>
      <c r="D24" s="61">
        <f>D25+D26+D27</f>
        <v>43795.5</v>
      </c>
      <c r="E24" s="42">
        <f t="shared" ref="E24:F24" si="6">E25+E26+E27</f>
        <v>4992</v>
      </c>
      <c r="F24" s="42">
        <f t="shared" si="6"/>
        <v>44204.899999999994</v>
      </c>
      <c r="G24" s="40">
        <f t="shared" ref="G24:J24" si="7">G25+G26+G27</f>
        <v>44204.799999999996</v>
      </c>
      <c r="H24" s="21">
        <f t="shared" si="7"/>
        <v>11523.9</v>
      </c>
      <c r="I24" s="5">
        <f t="shared" si="7"/>
        <v>1840.9</v>
      </c>
      <c r="J24" s="12">
        <f t="shared" si="7"/>
        <v>1340.9</v>
      </c>
    </row>
    <row r="25" spans="1:10" x14ac:dyDescent="0.3">
      <c r="A25" s="14" t="s">
        <v>25</v>
      </c>
      <c r="B25" s="7">
        <v>5</v>
      </c>
      <c r="C25" s="26">
        <v>1</v>
      </c>
      <c r="D25" s="60">
        <v>1506.1</v>
      </c>
      <c r="E25" s="43">
        <v>0</v>
      </c>
      <c r="F25" s="43">
        <v>1039.2</v>
      </c>
      <c r="G25" s="38">
        <v>1039.0999999999999</v>
      </c>
      <c r="H25" s="22">
        <v>96</v>
      </c>
      <c r="I25" s="8">
        <v>0</v>
      </c>
      <c r="J25" s="15">
        <v>0</v>
      </c>
    </row>
    <row r="26" spans="1:10" x14ac:dyDescent="0.3">
      <c r="A26" s="14" t="s">
        <v>26</v>
      </c>
      <c r="B26" s="7">
        <v>5</v>
      </c>
      <c r="C26" s="26">
        <v>2</v>
      </c>
      <c r="D26" s="60">
        <v>37461</v>
      </c>
      <c r="E26" s="43">
        <v>2122</v>
      </c>
      <c r="F26" s="43">
        <v>25266.1</v>
      </c>
      <c r="G26" s="38">
        <v>25266.1</v>
      </c>
      <c r="H26" s="22">
        <v>8587</v>
      </c>
      <c r="I26" s="8">
        <v>0</v>
      </c>
      <c r="J26" s="15">
        <v>0</v>
      </c>
    </row>
    <row r="27" spans="1:10" x14ac:dyDescent="0.3">
      <c r="A27" s="14" t="s">
        <v>27</v>
      </c>
      <c r="B27" s="7">
        <v>5</v>
      </c>
      <c r="C27" s="26">
        <v>3</v>
      </c>
      <c r="D27" s="60">
        <v>4828.3999999999996</v>
      </c>
      <c r="E27" s="43">
        <v>2870</v>
      </c>
      <c r="F27" s="43">
        <v>17899.599999999999</v>
      </c>
      <c r="G27" s="38">
        <v>17899.599999999999</v>
      </c>
      <c r="H27" s="22">
        <v>2840.9</v>
      </c>
      <c r="I27" s="8">
        <f>2840.9-1000</f>
        <v>1840.9</v>
      </c>
      <c r="J27" s="15">
        <f>2840.9-1500</f>
        <v>1340.9</v>
      </c>
    </row>
    <row r="28" spans="1:10" x14ac:dyDescent="0.3">
      <c r="A28" s="13" t="s">
        <v>36</v>
      </c>
      <c r="B28" s="6">
        <v>7</v>
      </c>
      <c r="C28" s="25" t="s">
        <v>8</v>
      </c>
      <c r="D28" s="61">
        <f>D29</f>
        <v>241.7</v>
      </c>
      <c r="E28" s="42">
        <f t="shared" ref="E28:F28" si="8">E29</f>
        <v>0</v>
      </c>
      <c r="F28" s="42">
        <f t="shared" si="8"/>
        <v>0</v>
      </c>
      <c r="G28" s="40">
        <f>G29</f>
        <v>0</v>
      </c>
      <c r="H28" s="21">
        <f>H29</f>
        <v>0</v>
      </c>
      <c r="I28" s="5">
        <f>I29</f>
        <v>0</v>
      </c>
      <c r="J28" s="12">
        <f>J29</f>
        <v>0</v>
      </c>
    </row>
    <row r="29" spans="1:10" x14ac:dyDescent="0.3">
      <c r="A29" s="14" t="s">
        <v>37</v>
      </c>
      <c r="B29" s="7">
        <v>7</v>
      </c>
      <c r="C29" s="26">
        <v>7</v>
      </c>
      <c r="D29" s="60">
        <v>241.7</v>
      </c>
      <c r="E29" s="43">
        <v>0</v>
      </c>
      <c r="F29" s="43">
        <v>0</v>
      </c>
      <c r="G29" s="38">
        <v>0</v>
      </c>
      <c r="H29" s="22">
        <v>0</v>
      </c>
      <c r="I29" s="8">
        <v>0</v>
      </c>
      <c r="J29" s="15">
        <v>0</v>
      </c>
    </row>
    <row r="30" spans="1:10" x14ac:dyDescent="0.3">
      <c r="A30" s="13" t="s">
        <v>28</v>
      </c>
      <c r="B30" s="6">
        <v>8</v>
      </c>
      <c r="C30" s="25" t="s">
        <v>8</v>
      </c>
      <c r="D30" s="61">
        <f>D31+D32</f>
        <v>24740.799999999999</v>
      </c>
      <c r="E30" s="42">
        <f t="shared" ref="E30:F30" si="9">E31+E32</f>
        <v>26430.6</v>
      </c>
      <c r="F30" s="42">
        <f t="shared" si="9"/>
        <v>26528.9</v>
      </c>
      <c r="G30" s="40">
        <f t="shared" ref="G30:J30" si="10">G31+G32</f>
        <v>26528.9</v>
      </c>
      <c r="H30" s="21">
        <f t="shared" si="10"/>
        <v>25426.799999999999</v>
      </c>
      <c r="I30" s="5">
        <f t="shared" si="10"/>
        <v>26311</v>
      </c>
      <c r="J30" s="12">
        <f t="shared" si="10"/>
        <v>26318</v>
      </c>
    </row>
    <row r="31" spans="1:10" x14ac:dyDescent="0.3">
      <c r="A31" s="14" t="s">
        <v>29</v>
      </c>
      <c r="B31" s="7">
        <v>8</v>
      </c>
      <c r="C31" s="63">
        <v>1</v>
      </c>
      <c r="D31" s="60">
        <v>24628.799999999999</v>
      </c>
      <c r="E31" s="43">
        <v>26430.6</v>
      </c>
      <c r="F31" s="43">
        <v>25528.9</v>
      </c>
      <c r="G31" s="38">
        <v>25528.9</v>
      </c>
      <c r="H31" s="22">
        <f>25887+66+16+302.5+13-860+2.3</f>
        <v>25426.799999999999</v>
      </c>
      <c r="I31" s="8">
        <f>25897+66+16+332</f>
        <v>26311</v>
      </c>
      <c r="J31" s="8">
        <f>25907+66+16+329</f>
        <v>26318</v>
      </c>
    </row>
    <row r="32" spans="1:10" ht="31.2" x14ac:dyDescent="0.3">
      <c r="A32" s="14" t="s">
        <v>30</v>
      </c>
      <c r="B32" s="7">
        <v>8</v>
      </c>
      <c r="C32" s="26">
        <v>4</v>
      </c>
      <c r="D32" s="60">
        <v>112</v>
      </c>
      <c r="E32" s="43">
        <v>0</v>
      </c>
      <c r="F32" s="43">
        <v>1000</v>
      </c>
      <c r="G32" s="38">
        <v>1000</v>
      </c>
      <c r="H32" s="22">
        <v>0</v>
      </c>
      <c r="I32" s="8">
        <v>0</v>
      </c>
      <c r="J32" s="15">
        <v>0</v>
      </c>
    </row>
    <row r="33" spans="1:10" x14ac:dyDescent="0.3">
      <c r="A33" s="13" t="s">
        <v>44</v>
      </c>
      <c r="B33" s="6">
        <v>10</v>
      </c>
      <c r="C33" s="25" t="s">
        <v>8</v>
      </c>
      <c r="D33" s="21">
        <f>D34</f>
        <v>0</v>
      </c>
      <c r="E33" s="42">
        <f t="shared" ref="E33:F35" si="11">E34</f>
        <v>0</v>
      </c>
      <c r="F33" s="42">
        <f t="shared" si="11"/>
        <v>0</v>
      </c>
      <c r="G33" s="40">
        <f t="shared" ref="G33:J35" si="12">G34</f>
        <v>0</v>
      </c>
      <c r="H33" s="21">
        <f t="shared" si="12"/>
        <v>136.5</v>
      </c>
      <c r="I33" s="5">
        <f t="shared" si="12"/>
        <v>136.5</v>
      </c>
      <c r="J33" s="12">
        <f t="shared" si="12"/>
        <v>136.5</v>
      </c>
    </row>
    <row r="34" spans="1:10" ht="16.2" thickBot="1" x14ac:dyDescent="0.35">
      <c r="A34" s="17" t="s">
        <v>45</v>
      </c>
      <c r="B34" s="18">
        <v>10</v>
      </c>
      <c r="C34" s="28">
        <v>1</v>
      </c>
      <c r="D34" s="24">
        <v>0</v>
      </c>
      <c r="E34" s="55">
        <v>0</v>
      </c>
      <c r="F34" s="55">
        <v>0</v>
      </c>
      <c r="G34" s="41">
        <v>0</v>
      </c>
      <c r="H34" s="24">
        <v>136.5</v>
      </c>
      <c r="I34" s="19">
        <v>136.5</v>
      </c>
      <c r="J34" s="20">
        <v>136.5</v>
      </c>
    </row>
    <row r="35" spans="1:10" x14ac:dyDescent="0.3">
      <c r="A35" s="13" t="s">
        <v>31</v>
      </c>
      <c r="B35" s="6">
        <v>11</v>
      </c>
      <c r="C35" s="25" t="s">
        <v>8</v>
      </c>
      <c r="D35" s="21">
        <f>D36</f>
        <v>16229.2</v>
      </c>
      <c r="E35" s="42">
        <f t="shared" si="11"/>
        <v>15943</v>
      </c>
      <c r="F35" s="42">
        <f t="shared" si="11"/>
        <v>15949.7</v>
      </c>
      <c r="G35" s="40">
        <f t="shared" si="12"/>
        <v>14327.3</v>
      </c>
      <c r="H35" s="21">
        <f t="shared" si="12"/>
        <v>15963</v>
      </c>
      <c r="I35" s="5">
        <f t="shared" si="12"/>
        <v>15963</v>
      </c>
      <c r="J35" s="12">
        <f t="shared" si="12"/>
        <v>15963</v>
      </c>
    </row>
    <row r="36" spans="1:10" ht="16.2" thickBot="1" x14ac:dyDescent="0.35">
      <c r="A36" s="17" t="s">
        <v>32</v>
      </c>
      <c r="B36" s="18">
        <v>11</v>
      </c>
      <c r="C36" s="28">
        <v>1</v>
      </c>
      <c r="D36" s="24">
        <v>16229.2</v>
      </c>
      <c r="E36" s="55">
        <v>15943</v>
      </c>
      <c r="F36" s="55">
        <v>15949.7</v>
      </c>
      <c r="G36" s="41">
        <v>14327.3</v>
      </c>
      <c r="H36" s="24">
        <f>15897+66</f>
        <v>15963</v>
      </c>
      <c r="I36" s="19">
        <f>15897+66</f>
        <v>15963</v>
      </c>
      <c r="J36" s="20">
        <f>15897+66</f>
        <v>15963</v>
      </c>
    </row>
  </sheetData>
  <mergeCells count="9">
    <mergeCell ref="A1:J1"/>
    <mergeCell ref="A3:A4"/>
    <mergeCell ref="B3:B4"/>
    <mergeCell ref="C3:C4"/>
    <mergeCell ref="D3:D4"/>
    <mergeCell ref="G3:G4"/>
    <mergeCell ref="H3:J3"/>
    <mergeCell ref="E3:E4"/>
    <mergeCell ref="F3:F4"/>
  </mergeCells>
  <printOptions horizontalCentered="1"/>
  <pageMargins left="0" right="0" top="0.74803149606299213" bottom="0.35433070866141736" header="0.11811023622047245" footer="0.11811023622047245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 расходы 2018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А. Пискорская</dc:creator>
  <cp:lastModifiedBy>Татьяна Н. Пронина</cp:lastModifiedBy>
  <cp:lastPrinted>2017-11-28T05:39:30Z</cp:lastPrinted>
  <dcterms:created xsi:type="dcterms:W3CDTF">2016-11-22T06:29:29Z</dcterms:created>
  <dcterms:modified xsi:type="dcterms:W3CDTF">2018-11-26T12:16:11Z</dcterms:modified>
</cp:coreProperties>
</file>