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сенко\СП4-го созыва\Повестки 2019\Повестка на 27.08.2019\Изменения в бюджет\"/>
    </mc:Choice>
  </mc:AlternateContent>
  <bookViews>
    <workbookView xWindow="0" yWindow="60" windowWidth="22980" windowHeight="7950" firstSheet="3" activeTab="6"/>
  </bookViews>
  <sheets>
    <sheet name="приложение №1 ИстФДеф2019г." sheetId="8" r:id="rId1"/>
    <sheet name="ПРИЛОЖЕНИЕ 2 (№3 доходы 2019г.)" sheetId="2" r:id="rId2"/>
    <sheet name="приложение 3 (№7 2019г.)" sheetId="3" r:id="rId3"/>
    <sheet name="приложение 4 (№9 2019г.)" sheetId="4" r:id="rId4"/>
    <sheet name="приложение 5 (№11 2019г.)" sheetId="5" r:id="rId5"/>
    <sheet name="приложение 6 (№13 2019г.)" sheetId="6" r:id="rId6"/>
    <sheet name="приложение 7 (№15 2019г.)" sheetId="7" r:id="rId7"/>
  </sheets>
  <externalReferences>
    <externalReference r:id="rId8"/>
    <externalReference r:id="rId9"/>
    <externalReference r:id="rId10"/>
  </externalReferences>
  <definedNames>
    <definedName name="Excel_BuiltIn_Print_Area_1" localSheetId="0">'приложение №1 ИстФДеф2019г.'!#REF!</definedName>
    <definedName name="Excel_BuiltIn_Print_Area_1">#REF!</definedName>
    <definedName name="Excel_BuiltIn_Print_Area_10" localSheetId="2">'[1]приложение 10'!#REF!</definedName>
    <definedName name="Excel_BuiltIn_Print_Area_10" localSheetId="3">'[1]приложение 10'!#REF!</definedName>
    <definedName name="Excel_BuiltIn_Print_Area_10" localSheetId="4">'[1]приложение 10'!#REF!</definedName>
    <definedName name="Excel_BuiltIn_Print_Area_10" localSheetId="5">'[1]приложение 10'!#REF!</definedName>
    <definedName name="Excel_BuiltIn_Print_Area_10" localSheetId="6">'[1]приложение 10'!#REF!</definedName>
    <definedName name="Excel_BuiltIn_Print_Area_10" localSheetId="0">#REF!</definedName>
    <definedName name="Excel_BuiltIn_Print_Area_10">#REF!</definedName>
    <definedName name="Excel_BuiltIn_Print_Area_7" localSheetId="2">'приложение 3 (№7 2019г.)'!#REF!</definedName>
    <definedName name="Excel_BuiltIn_Print_Area_7" localSheetId="3">'приложение 4 (№9 2019г.)'!#REF!</definedName>
    <definedName name="Excel_BuiltIn_Print_Area_7" localSheetId="4">'[1]приложение 8'!#REF!</definedName>
    <definedName name="Excel_BuiltIn_Print_Area_7" localSheetId="5">'приложение 6 (№13 2019г.)'!#REF!</definedName>
    <definedName name="Excel_BuiltIn_Print_Area_7" localSheetId="6">'[1]приложение 8'!#REF!</definedName>
    <definedName name="Excel_BuiltIn_Print_Area_7" localSheetId="0">'[2]приложение9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Titles" localSheetId="1">'ПРИЛОЖЕНИЕ 2 (№3 доходы 2019г.)'!$8:$10</definedName>
    <definedName name="_xlnm.Print_Titles" localSheetId="2">'приложение 3 (№7 2019г.)'!$12:$13</definedName>
    <definedName name="_xlnm.Print_Titles" localSheetId="3">'приложение 4 (№9 2019г.)'!$11:$12</definedName>
    <definedName name="_xlnm.Print_Titles" localSheetId="5">'приложение 6 (№13 2019г.)'!$8:$9</definedName>
    <definedName name="_xlnm.Print_Area" localSheetId="1">'ПРИЛОЖЕНИЕ 2 (№3 доходы 2019г.)'!$A$7:$C$56</definedName>
    <definedName name="_xlnm.Print_Area" localSheetId="2">'приложение 3 (№7 2019г.)'!$A$11:$I$301</definedName>
    <definedName name="_xlnm.Print_Area" localSheetId="3">'приложение 4 (№9 2019г.)'!$A$10:$I$213</definedName>
    <definedName name="_xlnm.Print_Area" localSheetId="4">'приложение 5 (№11 2019г.)'!$A$7:$D$44</definedName>
    <definedName name="_xlnm.Print_Area" localSheetId="5">'приложение 6 (№13 2019г.)'!$A$6:$I$313</definedName>
    <definedName name="_xlnm.Print_Area" localSheetId="6">'приложение 7 (№15 2019г.)'!$A$8:$G$23</definedName>
    <definedName name="_xlnm.Print_Area" localSheetId="0">'приложение №1 ИстФДеф2019г.'!$A$6:$C$16</definedName>
  </definedNames>
  <calcPr calcId="152511"/>
</workbook>
</file>

<file path=xl/calcChain.xml><?xml version="1.0" encoding="utf-8"?>
<calcChain xmlns="http://schemas.openxmlformats.org/spreadsheetml/2006/main">
  <c r="G60" i="6" l="1"/>
  <c r="G59" i="6" s="1"/>
  <c r="I59" i="6"/>
  <c r="H59" i="6"/>
  <c r="G201" i="6"/>
  <c r="H201" i="6" s="1"/>
  <c r="H200" i="6" s="1"/>
  <c r="H199" i="6" s="1"/>
  <c r="H198" i="6" s="1"/>
  <c r="I200" i="6"/>
  <c r="I199" i="6" s="1"/>
  <c r="I198" i="6" s="1"/>
  <c r="I197" i="6" s="1"/>
  <c r="G200" i="6" l="1"/>
  <c r="G199" i="6" s="1"/>
  <c r="G198" i="6" s="1"/>
  <c r="G197" i="6" s="1"/>
  <c r="G27" i="7"/>
  <c r="G152" i="4"/>
  <c r="G151" i="4" s="1"/>
  <c r="I153" i="4"/>
  <c r="H153" i="4"/>
  <c r="G154" i="4"/>
  <c r="G153" i="4" s="1"/>
  <c r="H154" i="4"/>
  <c r="I154" i="4"/>
  <c r="G162" i="4"/>
  <c r="G82" i="4"/>
  <c r="G78" i="4"/>
  <c r="I54" i="4"/>
  <c r="I53" i="4" s="1"/>
  <c r="I52" i="4" s="1"/>
  <c r="H54" i="4"/>
  <c r="H53" i="4" s="1"/>
  <c r="H52" i="4" s="1"/>
  <c r="G53" i="4"/>
  <c r="G52" i="4" s="1"/>
  <c r="G188" i="3"/>
  <c r="G187" i="3" s="1"/>
  <c r="G186" i="3" s="1"/>
  <c r="G185" i="3" s="1"/>
  <c r="I187" i="3"/>
  <c r="H187" i="3"/>
  <c r="I185" i="3"/>
  <c r="H185" i="3"/>
  <c r="H190" i="3"/>
  <c r="I190" i="3"/>
  <c r="H193" i="3"/>
  <c r="H192" i="3" s="1"/>
  <c r="I193" i="3"/>
  <c r="I192" i="3" s="1"/>
  <c r="G194" i="3"/>
  <c r="G193" i="3" s="1"/>
  <c r="G192" i="3" s="1"/>
  <c r="G262" i="6" l="1"/>
  <c r="H262" i="6" s="1"/>
  <c r="H261" i="6" s="1"/>
  <c r="H260" i="6" s="1"/>
  <c r="H259" i="6" s="1"/>
  <c r="H258" i="6" s="1"/>
  <c r="I261" i="6"/>
  <c r="I258" i="6"/>
  <c r="G201" i="4"/>
  <c r="G174" i="4"/>
  <c r="G173" i="4" s="1"/>
  <c r="I174" i="4"/>
  <c r="H174" i="4"/>
  <c r="I173" i="4"/>
  <c r="H173" i="4"/>
  <c r="I64" i="4"/>
  <c r="H64" i="4"/>
  <c r="G64" i="4"/>
  <c r="G63" i="4" s="1"/>
  <c r="I63" i="4"/>
  <c r="H63" i="4"/>
  <c r="G260" i="6" l="1"/>
  <c r="G259" i="6" s="1"/>
  <c r="G261" i="6"/>
  <c r="G183" i="6"/>
  <c r="G182" i="6" s="1"/>
  <c r="I182" i="6"/>
  <c r="H182" i="6"/>
  <c r="G178" i="3"/>
  <c r="G147" i="3"/>
  <c r="C12" i="2"/>
  <c r="G258" i="6" l="1"/>
  <c r="G26" i="7"/>
  <c r="G207" i="6"/>
  <c r="H207" i="6" s="1"/>
  <c r="G211" i="6"/>
  <c r="G210" i="6" s="1"/>
  <c r="I209" i="6"/>
  <c r="I206" i="6"/>
  <c r="I205" i="6" s="1"/>
  <c r="I204" i="6" s="1"/>
  <c r="I203" i="6" s="1"/>
  <c r="I202" i="6" s="1"/>
  <c r="G57" i="4"/>
  <c r="G56" i="4" s="1"/>
  <c r="G55" i="4" s="1"/>
  <c r="I57" i="4"/>
  <c r="H57" i="4"/>
  <c r="I56" i="4"/>
  <c r="I55" i="4" s="1"/>
  <c r="H56" i="4"/>
  <c r="H55" i="4" s="1"/>
  <c r="G234" i="6"/>
  <c r="I213" i="3"/>
  <c r="H213" i="3"/>
  <c r="G213" i="3"/>
  <c r="G212" i="3" s="1"/>
  <c r="I212" i="3"/>
  <c r="H212" i="3"/>
  <c r="G231" i="6"/>
  <c r="G230" i="6" s="1"/>
  <c r="G229" i="6" s="1"/>
  <c r="G51" i="4"/>
  <c r="G50" i="4" s="1"/>
  <c r="G49" i="4" s="1"/>
  <c r="G48" i="4" s="1"/>
  <c r="G47" i="4" s="1"/>
  <c r="I51" i="4"/>
  <c r="I50" i="4" s="1"/>
  <c r="H51" i="4"/>
  <c r="H50" i="4"/>
  <c r="H49" i="4" s="1"/>
  <c r="H48" i="4" s="1"/>
  <c r="I210" i="3"/>
  <c r="H210" i="3"/>
  <c r="G210" i="3"/>
  <c r="G209" i="3" s="1"/>
  <c r="I209" i="3"/>
  <c r="H209" i="3"/>
  <c r="H208" i="3" s="1"/>
  <c r="H207" i="3" s="1"/>
  <c r="H206" i="3" s="1"/>
  <c r="H205" i="3" s="1"/>
  <c r="I207" i="3"/>
  <c r="I206" i="3" s="1"/>
  <c r="I205" i="3" s="1"/>
  <c r="G291" i="6"/>
  <c r="G290" i="6" s="1"/>
  <c r="I290" i="6"/>
  <c r="H290" i="6"/>
  <c r="H289" i="6" s="1"/>
  <c r="H288" i="6" s="1"/>
  <c r="H287" i="6" s="1"/>
  <c r="H286" i="6" s="1"/>
  <c r="I287" i="6"/>
  <c r="I286" i="6" s="1"/>
  <c r="G312" i="6"/>
  <c r="G309" i="6"/>
  <c r="G308" i="6" s="1"/>
  <c r="G307" i="6"/>
  <c r="G306" i="6" s="1"/>
  <c r="G285" i="6"/>
  <c r="G284" i="6" s="1"/>
  <c r="G257" i="6"/>
  <c r="G256" i="6" s="1"/>
  <c r="G255" i="6" s="1"/>
  <c r="G254" i="6"/>
  <c r="G253" i="6" s="1"/>
  <c r="G252" i="6"/>
  <c r="G251" i="6" s="1"/>
  <c r="G250" i="6"/>
  <c r="G249" i="6" s="1"/>
  <c r="G245" i="6"/>
  <c r="H244" i="6" s="1"/>
  <c r="H243" i="6" s="1"/>
  <c r="G242" i="6"/>
  <c r="G187" i="6"/>
  <c r="G186" i="6" s="1"/>
  <c r="G185" i="6" s="1"/>
  <c r="G184" i="6" s="1"/>
  <c r="I186" i="6"/>
  <c r="I185" i="6" s="1"/>
  <c r="I184" i="6" s="1"/>
  <c r="H186" i="6"/>
  <c r="H185" i="6" s="1"/>
  <c r="H184" i="6" s="1"/>
  <c r="H189" i="6"/>
  <c r="I189" i="6"/>
  <c r="G191" i="6"/>
  <c r="G190" i="6" s="1"/>
  <c r="G189" i="6" s="1"/>
  <c r="H191" i="6"/>
  <c r="I191" i="6"/>
  <c r="G216" i="6"/>
  <c r="G176" i="6"/>
  <c r="G175" i="6" s="1"/>
  <c r="G172" i="6"/>
  <c r="H171" i="6" s="1"/>
  <c r="G169" i="6"/>
  <c r="H169" i="6" s="1"/>
  <c r="H168" i="6" s="1"/>
  <c r="H167" i="6" s="1"/>
  <c r="G155" i="6"/>
  <c r="G154" i="6" s="1"/>
  <c r="G107" i="6"/>
  <c r="G106" i="6" s="1"/>
  <c r="G105" i="6" s="1"/>
  <c r="G99" i="6"/>
  <c r="H99" i="6" s="1"/>
  <c r="H98" i="6" s="1"/>
  <c r="G90" i="6"/>
  <c r="G89" i="6" s="1"/>
  <c r="G88" i="6" s="1"/>
  <c r="G87" i="6"/>
  <c r="I87" i="6" s="1"/>
  <c r="I86" i="6" s="1"/>
  <c r="I85" i="6" s="1"/>
  <c r="I84" i="6" s="1"/>
  <c r="G86" i="6"/>
  <c r="G79" i="6"/>
  <c r="G70" i="6"/>
  <c r="I70" i="6" s="1"/>
  <c r="I69" i="6" s="1"/>
  <c r="G63" i="6"/>
  <c r="G149" i="6"/>
  <c r="G148" i="6" s="1"/>
  <c r="G147" i="6" s="1"/>
  <c r="G146" i="6" s="1"/>
  <c r="G145" i="6" s="1"/>
  <c r="G144" i="6" s="1"/>
  <c r="G143" i="6"/>
  <c r="G142" i="6" s="1"/>
  <c r="G132" i="6"/>
  <c r="G131" i="6" s="1"/>
  <c r="G130" i="6" s="1"/>
  <c r="G129" i="6" s="1"/>
  <c r="G128" i="6"/>
  <c r="G127" i="6" s="1"/>
  <c r="G126" i="6" s="1"/>
  <c r="G125" i="6"/>
  <c r="H125" i="6" s="1"/>
  <c r="H124" i="6" s="1"/>
  <c r="H123" i="6" s="1"/>
  <c r="H122" i="6" s="1"/>
  <c r="H121" i="6" s="1"/>
  <c r="H120" i="6" s="1"/>
  <c r="H119" i="6" s="1"/>
  <c r="G118" i="6"/>
  <c r="G115" i="6"/>
  <c r="G81" i="6"/>
  <c r="G80" i="6" s="1"/>
  <c r="G58" i="6"/>
  <c r="G57" i="6" s="1"/>
  <c r="G56" i="6"/>
  <c r="G55" i="6" s="1"/>
  <c r="G53" i="6"/>
  <c r="G50" i="6"/>
  <c r="G49" i="6" s="1"/>
  <c r="G37" i="6"/>
  <c r="G25" i="6"/>
  <c r="G24" i="6" s="1"/>
  <c r="G23" i="6" s="1"/>
  <c r="G19" i="6"/>
  <c r="G18" i="6" s="1"/>
  <c r="G17" i="6" s="1"/>
  <c r="G16" i="6"/>
  <c r="G15" i="6" s="1"/>
  <c r="G14" i="6" s="1"/>
  <c r="G13" i="6" s="1"/>
  <c r="G12" i="6" s="1"/>
  <c r="G141" i="4"/>
  <c r="G140" i="4" s="1"/>
  <c r="G166" i="4"/>
  <c r="G165" i="4" s="1"/>
  <c r="G164" i="4" s="1"/>
  <c r="G163" i="4" s="1"/>
  <c r="G205" i="4"/>
  <c r="I249" i="3"/>
  <c r="H249" i="3"/>
  <c r="G249" i="3"/>
  <c r="I247" i="3"/>
  <c r="H247" i="3"/>
  <c r="H246" i="3" s="1"/>
  <c r="I246" i="3"/>
  <c r="I252" i="3"/>
  <c r="I251" i="3" s="1"/>
  <c r="G256" i="3"/>
  <c r="G255" i="3" s="1"/>
  <c r="G254" i="3" s="1"/>
  <c r="G253" i="3" s="1"/>
  <c r="H256" i="3"/>
  <c r="H255" i="3" s="1"/>
  <c r="H254" i="3" s="1"/>
  <c r="H253" i="3" s="1"/>
  <c r="I256" i="3"/>
  <c r="I255" i="3" s="1"/>
  <c r="I254" i="3" s="1"/>
  <c r="I205" i="4"/>
  <c r="H205" i="4"/>
  <c r="H204" i="4" s="1"/>
  <c r="H203" i="4" s="1"/>
  <c r="I204" i="4"/>
  <c r="I203" i="4" s="1"/>
  <c r="G158" i="4"/>
  <c r="G159" i="4"/>
  <c r="G81" i="4"/>
  <c r="G80" i="4" s="1"/>
  <c r="G79" i="4" s="1"/>
  <c r="I81" i="4"/>
  <c r="H81" i="4"/>
  <c r="I80" i="4"/>
  <c r="H80" i="4"/>
  <c r="H83" i="4"/>
  <c r="I83" i="4"/>
  <c r="H85" i="4"/>
  <c r="H84" i="4" s="1"/>
  <c r="I85" i="4"/>
  <c r="I84" i="4" s="1"/>
  <c r="G212" i="4"/>
  <c r="G211" i="4" s="1"/>
  <c r="G198" i="4"/>
  <c r="G195" i="4"/>
  <c r="G194" i="4" s="1"/>
  <c r="G193" i="4"/>
  <c r="G192" i="4" s="1"/>
  <c r="G189" i="4"/>
  <c r="G188" i="4" s="1"/>
  <c r="G187" i="4" s="1"/>
  <c r="G186" i="4" s="1"/>
  <c r="G185" i="4"/>
  <c r="G184" i="4" s="1"/>
  <c r="G183" i="4" s="1"/>
  <c r="G182" i="4"/>
  <c r="G181" i="4" s="1"/>
  <c r="G180" i="4"/>
  <c r="G178" i="4"/>
  <c r="G177" i="4" s="1"/>
  <c r="G170" i="4"/>
  <c r="G169" i="4" s="1"/>
  <c r="G161" i="4"/>
  <c r="G160" i="4" s="1"/>
  <c r="G150" i="4"/>
  <c r="G149" i="4" s="1"/>
  <c r="G148" i="4" s="1"/>
  <c r="G147" i="4"/>
  <c r="G146" i="4" s="1"/>
  <c r="G145" i="4" s="1"/>
  <c r="G144" i="4"/>
  <c r="G14" i="4" s="1"/>
  <c r="G138" i="4"/>
  <c r="G137" i="4" s="1"/>
  <c r="G136" i="4" s="1"/>
  <c r="G135" i="4"/>
  <c r="G134" i="4" s="1"/>
  <c r="G133" i="4" s="1"/>
  <c r="G132" i="4"/>
  <c r="G200" i="4"/>
  <c r="G199" i="4" s="1"/>
  <c r="G111" i="3"/>
  <c r="G106" i="4" s="1"/>
  <c r="G105" i="4" s="1"/>
  <c r="G104" i="4" s="1"/>
  <c r="G102" i="4"/>
  <c r="G101" i="4" s="1"/>
  <c r="G100" i="4" s="1"/>
  <c r="G91" i="4"/>
  <c r="G90" i="4" s="1"/>
  <c r="G89" i="4" s="1"/>
  <c r="G94" i="4"/>
  <c r="G93" i="4" s="1"/>
  <c r="G92" i="4" s="1"/>
  <c r="G77" i="4"/>
  <c r="G73" i="4"/>
  <c r="G72" i="4" s="1"/>
  <c r="G71" i="4" s="1"/>
  <c r="G70" i="4"/>
  <c r="G69" i="4" s="1"/>
  <c r="G68" i="4" s="1"/>
  <c r="A65" i="4"/>
  <c r="G124" i="4"/>
  <c r="G123" i="4" s="1"/>
  <c r="G122" i="4" s="1"/>
  <c r="G127" i="4"/>
  <c r="G126" i="4" s="1"/>
  <c r="G125" i="4" s="1"/>
  <c r="G118" i="4"/>
  <c r="G117" i="4" s="1"/>
  <c r="G116" i="4" s="1"/>
  <c r="G115" i="4" s="1"/>
  <c r="G114" i="4" s="1"/>
  <c r="G62" i="4"/>
  <c r="G61" i="4" s="1"/>
  <c r="G60" i="4" s="1"/>
  <c r="G33" i="4"/>
  <c r="G32" i="4" s="1"/>
  <c r="G31" i="4" s="1"/>
  <c r="G27" i="4"/>
  <c r="G26" i="4" s="1"/>
  <c r="G25" i="4" s="1"/>
  <c r="D41" i="5"/>
  <c r="I278" i="3"/>
  <c r="I277" i="3" s="1"/>
  <c r="H278" i="3"/>
  <c r="H277" i="3" s="1"/>
  <c r="G278" i="3"/>
  <c r="G277" i="3" s="1"/>
  <c r="G276" i="3" s="1"/>
  <c r="G275" i="3" s="1"/>
  <c r="G274" i="3" s="1"/>
  <c r="H276" i="3"/>
  <c r="H275" i="3" s="1"/>
  <c r="H274" i="3" s="1"/>
  <c r="I275" i="3"/>
  <c r="I274" i="3" s="1"/>
  <c r="G105" i="3"/>
  <c r="H105" i="3"/>
  <c r="I105" i="3"/>
  <c r="J60" i="8"/>
  <c r="J59" i="8" s="1"/>
  <c r="C11" i="8"/>
  <c r="C47" i="2"/>
  <c r="C39" i="2"/>
  <c r="C16" i="2"/>
  <c r="E11" i="7"/>
  <c r="E12" i="7" s="1"/>
  <c r="E57" i="7"/>
  <c r="E56" i="7" s="1"/>
  <c r="E55" i="7" s="1"/>
  <c r="D11" i="7"/>
  <c r="C11" i="7"/>
  <c r="G311" i="6"/>
  <c r="G310" i="6" s="1"/>
  <c r="I310" i="6"/>
  <c r="H310" i="6"/>
  <c r="I308" i="6"/>
  <c r="I301" i="6" s="1"/>
  <c r="H308" i="6"/>
  <c r="I306" i="6"/>
  <c r="I305" i="6" s="1"/>
  <c r="I298" i="6" s="1"/>
  <c r="H306" i="6"/>
  <c r="H305" i="6"/>
  <c r="G302" i="6"/>
  <c r="H302" i="6" s="1"/>
  <c r="H301" i="6" s="1"/>
  <c r="H300" i="6" s="1"/>
  <c r="G299" i="6"/>
  <c r="G298" i="6" s="1"/>
  <c r="H298" i="6"/>
  <c r="H297" i="6"/>
  <c r="I296" i="6"/>
  <c r="I294" i="6"/>
  <c r="I293" i="6" s="1"/>
  <c r="I292" i="6" s="1"/>
  <c r="I284" i="6"/>
  <c r="H284" i="6"/>
  <c r="H283" i="6" s="1"/>
  <c r="H282" i="6" s="1"/>
  <c r="H281" i="6" s="1"/>
  <c r="H280" i="6" s="1"/>
  <c r="H279" i="6" s="1"/>
  <c r="I281" i="6"/>
  <c r="I280" i="6" s="1"/>
  <c r="I279" i="6" s="1"/>
  <c r="G277" i="6"/>
  <c r="G276" i="6" s="1"/>
  <c r="G275" i="6" s="1"/>
  <c r="I277" i="6"/>
  <c r="H277" i="6"/>
  <c r="H276" i="6" s="1"/>
  <c r="H275" i="6" s="1"/>
  <c r="H270" i="6" s="1"/>
  <c r="I276" i="6"/>
  <c r="I275" i="6" s="1"/>
  <c r="G274" i="6"/>
  <c r="G273" i="6" s="1"/>
  <c r="G272" i="6" s="1"/>
  <c r="G271" i="6" s="1"/>
  <c r="I273" i="6"/>
  <c r="I272" i="6" s="1"/>
  <c r="I271" i="6" s="1"/>
  <c r="H273" i="6"/>
  <c r="H272" i="6" s="1"/>
  <c r="H271" i="6" s="1"/>
  <c r="G269" i="6"/>
  <c r="G268" i="6" s="1"/>
  <c r="G267" i="6" s="1"/>
  <c r="G266" i="6" s="1"/>
  <c r="G265" i="6" s="1"/>
  <c r="I268" i="6"/>
  <c r="H268" i="6"/>
  <c r="I267" i="6"/>
  <c r="I266" i="6" s="1"/>
  <c r="H267" i="6"/>
  <c r="H266" i="6" s="1"/>
  <c r="H265" i="6" s="1"/>
  <c r="H264" i="6" s="1"/>
  <c r="H263" i="6" s="1"/>
  <c r="I264" i="6"/>
  <c r="I263" i="6" s="1"/>
  <c r="I256" i="6"/>
  <c r="H256" i="6"/>
  <c r="I253" i="6"/>
  <c r="H253" i="6"/>
  <c r="I251" i="6"/>
  <c r="H251" i="6"/>
  <c r="I249" i="6"/>
  <c r="H249" i="6"/>
  <c r="I247" i="6"/>
  <c r="H247" i="6"/>
  <c r="H246" i="6" s="1"/>
  <c r="I246" i="6"/>
  <c r="I244" i="6"/>
  <c r="I243" i="6" s="1"/>
  <c r="H242" i="6"/>
  <c r="H241" i="6" s="1"/>
  <c r="H240" i="6" s="1"/>
  <c r="H239" i="6" s="1"/>
  <c r="H238" i="6" s="1"/>
  <c r="H237" i="6" s="1"/>
  <c r="H236" i="6" s="1"/>
  <c r="I241" i="6"/>
  <c r="I240" i="6" s="1"/>
  <c r="I239" i="6" s="1"/>
  <c r="I237" i="6"/>
  <c r="I236" i="6" s="1"/>
  <c r="I235" i="6" s="1"/>
  <c r="I223" i="6"/>
  <c r="I222" i="6" s="1"/>
  <c r="I221" i="6" s="1"/>
  <c r="H223" i="6"/>
  <c r="G223" i="6"/>
  <c r="G222" i="6" s="1"/>
  <c r="H222" i="6"/>
  <c r="H221" i="6" s="1"/>
  <c r="H220" i="6" s="1"/>
  <c r="H219" i="6" s="1"/>
  <c r="H218" i="6" s="1"/>
  <c r="H217" i="6" s="1"/>
  <c r="I219" i="6"/>
  <c r="I218" i="6" s="1"/>
  <c r="I217" i="6" s="1"/>
  <c r="G215" i="6"/>
  <c r="G214" i="6" s="1"/>
  <c r="G213" i="6" s="1"/>
  <c r="G212" i="6" s="1"/>
  <c r="I215" i="6"/>
  <c r="H215" i="6"/>
  <c r="I212" i="6"/>
  <c r="H212" i="6"/>
  <c r="H196" i="6"/>
  <c r="H195" i="6" s="1"/>
  <c r="H194" i="6" s="1"/>
  <c r="H193" i="6" s="1"/>
  <c r="I195" i="6"/>
  <c r="G195" i="6"/>
  <c r="G194" i="6"/>
  <c r="G193" i="6" s="1"/>
  <c r="I193" i="6"/>
  <c r="G180" i="6"/>
  <c r="I179" i="6"/>
  <c r="H179" i="6"/>
  <c r="G179" i="6"/>
  <c r="G178" i="6" s="1"/>
  <c r="G177" i="6" s="1"/>
  <c r="I178" i="6"/>
  <c r="H178" i="6"/>
  <c r="H177" i="6" s="1"/>
  <c r="I177" i="6"/>
  <c r="I175" i="6"/>
  <c r="I174" i="6" s="1"/>
  <c r="I173" i="6" s="1"/>
  <c r="H175" i="6"/>
  <c r="H174" i="6" s="1"/>
  <c r="H173" i="6" s="1"/>
  <c r="I171" i="6"/>
  <c r="I170" i="6" s="1"/>
  <c r="I168" i="6"/>
  <c r="I167" i="6" s="1"/>
  <c r="I166" i="6" s="1"/>
  <c r="I165" i="6" s="1"/>
  <c r="I164" i="6" s="1"/>
  <c r="I163" i="6" s="1"/>
  <c r="G162" i="6"/>
  <c r="G161" i="6" s="1"/>
  <c r="I161" i="6"/>
  <c r="H161" i="6"/>
  <c r="I159" i="6"/>
  <c r="H159" i="6"/>
  <c r="G159" i="6"/>
  <c r="I157" i="6"/>
  <c r="H157" i="6"/>
  <c r="G157" i="6"/>
  <c r="I154" i="6"/>
  <c r="I153" i="6" s="1"/>
  <c r="H154" i="6"/>
  <c r="H153" i="6"/>
  <c r="H152" i="6" s="1"/>
  <c r="H151" i="6" s="1"/>
  <c r="I151" i="6"/>
  <c r="H148" i="6"/>
  <c r="H147" i="6" s="1"/>
  <c r="H146" i="6" s="1"/>
  <c r="H145" i="6" s="1"/>
  <c r="H144" i="6" s="1"/>
  <c r="I147" i="6"/>
  <c r="I146" i="6"/>
  <c r="I142" i="6"/>
  <c r="I141" i="6" s="1"/>
  <c r="I140" i="6" s="1"/>
  <c r="I139" i="6" s="1"/>
  <c r="I138" i="6" s="1"/>
  <c r="H142" i="6"/>
  <c r="H141" i="6"/>
  <c r="H140" i="6" s="1"/>
  <c r="H139" i="6" s="1"/>
  <c r="H138" i="6" s="1"/>
  <c r="I136" i="6"/>
  <c r="I135" i="6" s="1"/>
  <c r="I134" i="6" s="1"/>
  <c r="I133" i="6" s="1"/>
  <c r="H136" i="6"/>
  <c r="H135" i="6" s="1"/>
  <c r="H134" i="6" s="1"/>
  <c r="H133" i="6" s="1"/>
  <c r="G136" i="6"/>
  <c r="G135" i="6" s="1"/>
  <c r="G134" i="6" s="1"/>
  <c r="G133" i="6" s="1"/>
  <c r="I131" i="6"/>
  <c r="H131" i="6"/>
  <c r="H130" i="6" s="1"/>
  <c r="H129" i="6" s="1"/>
  <c r="I125" i="6"/>
  <c r="I124" i="6" s="1"/>
  <c r="I123" i="6" s="1"/>
  <c r="I122" i="6"/>
  <c r="I121" i="6" s="1"/>
  <c r="I120" i="6" s="1"/>
  <c r="I119" i="6" s="1"/>
  <c r="I117" i="6"/>
  <c r="I116" i="6" s="1"/>
  <c r="H117" i="6"/>
  <c r="H116" i="6" s="1"/>
  <c r="G117" i="6"/>
  <c r="G116" i="6" s="1"/>
  <c r="H115" i="6"/>
  <c r="H114" i="6" s="1"/>
  <c r="H113" i="6" s="1"/>
  <c r="H112" i="6" s="1"/>
  <c r="H111" i="6" s="1"/>
  <c r="H110" i="6" s="1"/>
  <c r="I114" i="6"/>
  <c r="G114" i="6"/>
  <c r="G113" i="6" s="1"/>
  <c r="G21" i="7" s="1"/>
  <c r="I113" i="6"/>
  <c r="I112" i="6" s="1"/>
  <c r="I111" i="6" s="1"/>
  <c r="I110" i="6" s="1"/>
  <c r="I109" i="6" s="1"/>
  <c r="I106" i="6"/>
  <c r="I105" i="6" s="1"/>
  <c r="H106" i="6"/>
  <c r="H105" i="6" s="1"/>
  <c r="G104" i="6"/>
  <c r="H104" i="6" s="1"/>
  <c r="H103" i="6" s="1"/>
  <c r="I103" i="6"/>
  <c r="H102" i="6"/>
  <c r="I101" i="6"/>
  <c r="H101" i="6"/>
  <c r="G101" i="6"/>
  <c r="I98" i="6"/>
  <c r="I94" i="6" s="1"/>
  <c r="H97" i="6"/>
  <c r="H96" i="6" s="1"/>
  <c r="I96" i="6"/>
  <c r="G96" i="6"/>
  <c r="I93" i="6"/>
  <c r="I92" i="6" s="1"/>
  <c r="I89" i="6"/>
  <c r="I88" i="6" s="1"/>
  <c r="I83" i="6" s="1"/>
  <c r="I82" i="6" s="1"/>
  <c r="H89" i="6"/>
  <c r="H88" i="6"/>
  <c r="H83" i="6" s="1"/>
  <c r="H82" i="6" s="1"/>
  <c r="H87" i="6"/>
  <c r="H86" i="6" s="1"/>
  <c r="H85" i="6" s="1"/>
  <c r="H84" i="6" s="1"/>
  <c r="I72" i="6"/>
  <c r="H72" i="6"/>
  <c r="I71" i="6"/>
  <c r="H71" i="6"/>
  <c r="G71" i="6"/>
  <c r="G62" i="6"/>
  <c r="G61" i="6" s="1"/>
  <c r="I62" i="6"/>
  <c r="H62" i="6"/>
  <c r="I57" i="6"/>
  <c r="H57" i="6"/>
  <c r="I55" i="6"/>
  <c r="I54" i="6" s="1"/>
  <c r="H55" i="6"/>
  <c r="G52" i="6"/>
  <c r="I51" i="6"/>
  <c r="H51" i="6"/>
  <c r="I49" i="6"/>
  <c r="H49" i="6"/>
  <c r="I48" i="6"/>
  <c r="I47" i="6" s="1"/>
  <c r="G45" i="6"/>
  <c r="G44" i="6" s="1"/>
  <c r="I44" i="6"/>
  <c r="H44" i="6"/>
  <c r="G43" i="6"/>
  <c r="H43" i="6" s="1"/>
  <c r="H42" i="6" s="1"/>
  <c r="I42" i="6"/>
  <c r="G42" i="6"/>
  <c r="G36" i="6"/>
  <c r="G35" i="6" s="1"/>
  <c r="G34" i="6" s="1"/>
  <c r="G33" i="6" s="1"/>
  <c r="G32" i="6" s="1"/>
  <c r="I36" i="6"/>
  <c r="I34" i="6" s="1"/>
  <c r="I33" i="6" s="1"/>
  <c r="I32" i="6" s="1"/>
  <c r="H36" i="6"/>
  <c r="H35" i="6" s="1"/>
  <c r="G31" i="6"/>
  <c r="G30" i="6" s="1"/>
  <c r="G29" i="6" s="1"/>
  <c r="G28" i="6" s="1"/>
  <c r="G27" i="6" s="1"/>
  <c r="G26" i="6" s="1"/>
  <c r="I30" i="6"/>
  <c r="I29" i="6" s="1"/>
  <c r="H30" i="6"/>
  <c r="H29" i="6" s="1"/>
  <c r="I28" i="6"/>
  <c r="I27" i="6" s="1"/>
  <c r="I26" i="6" s="1"/>
  <c r="H28" i="6"/>
  <c r="H27" i="6" s="1"/>
  <c r="H26" i="6" s="1"/>
  <c r="I24" i="6"/>
  <c r="I23" i="6" s="1"/>
  <c r="H24" i="6"/>
  <c r="H23" i="6" s="1"/>
  <c r="I21" i="6"/>
  <c r="I20" i="6" s="1"/>
  <c r="H21" i="6"/>
  <c r="H20" i="6" s="1"/>
  <c r="I17" i="6"/>
  <c r="H17" i="6"/>
  <c r="I12" i="6"/>
  <c r="H12" i="6"/>
  <c r="I11" i="6"/>
  <c r="H11" i="6"/>
  <c r="H66" i="5"/>
  <c r="E66" i="5"/>
  <c r="H65" i="5"/>
  <c r="E65" i="5"/>
  <c r="E64" i="5" s="1"/>
  <c r="A40" i="5"/>
  <c r="A39" i="5"/>
  <c r="D38" i="5"/>
  <c r="D32" i="5"/>
  <c r="I212" i="4"/>
  <c r="I211" i="4" s="1"/>
  <c r="I210" i="4" s="1"/>
  <c r="H212" i="4"/>
  <c r="H211" i="4"/>
  <c r="H210" i="4" s="1"/>
  <c r="H209" i="4"/>
  <c r="I208" i="4"/>
  <c r="I207" i="4" s="1"/>
  <c r="H208" i="4"/>
  <c r="G208" i="4"/>
  <c r="G207" i="4" s="1"/>
  <c r="H207" i="4"/>
  <c r="I201" i="4"/>
  <c r="I200" i="4" s="1"/>
  <c r="H201" i="4"/>
  <c r="H200" i="4"/>
  <c r="I198" i="4"/>
  <c r="I197" i="4" s="1"/>
  <c r="I196" i="4" s="1"/>
  <c r="H198" i="4"/>
  <c r="H197" i="4" s="1"/>
  <c r="H196" i="4" s="1"/>
  <c r="G197" i="4"/>
  <c r="G196" i="4" s="1"/>
  <c r="I195" i="4"/>
  <c r="I194" i="4" s="1"/>
  <c r="H195" i="4"/>
  <c r="H194" i="4" s="1"/>
  <c r="I193" i="4"/>
  <c r="I192" i="4" s="1"/>
  <c r="H193" i="4"/>
  <c r="H192" i="4"/>
  <c r="I185" i="4"/>
  <c r="I184" i="4" s="1"/>
  <c r="I183" i="4" s="1"/>
  <c r="H185" i="4"/>
  <c r="H184" i="4" s="1"/>
  <c r="H183" i="4" s="1"/>
  <c r="I182" i="4"/>
  <c r="I181" i="4" s="1"/>
  <c r="H182" i="4"/>
  <c r="H181" i="4" s="1"/>
  <c r="I180" i="4"/>
  <c r="I179" i="4" s="1"/>
  <c r="H180" i="4"/>
  <c r="H179" i="4" s="1"/>
  <c r="G179" i="4"/>
  <c r="I178" i="4"/>
  <c r="I177" i="4" s="1"/>
  <c r="H178" i="4"/>
  <c r="H177" i="4" s="1"/>
  <c r="I172" i="4"/>
  <c r="I171" i="4" s="1"/>
  <c r="H172" i="4"/>
  <c r="G172" i="4"/>
  <c r="G171" i="4" s="1"/>
  <c r="H171" i="4"/>
  <c r="I170" i="4"/>
  <c r="I169" i="4" s="1"/>
  <c r="H170" i="4"/>
  <c r="H169" i="4"/>
  <c r="I167" i="4"/>
  <c r="H167" i="4"/>
  <c r="I159" i="4"/>
  <c r="H159" i="4"/>
  <c r="H158" i="4" s="1"/>
  <c r="I158" i="4"/>
  <c r="I152" i="4"/>
  <c r="I151" i="4" s="1"/>
  <c r="H152" i="4"/>
  <c r="H151" i="4" s="1"/>
  <c r="I150" i="4"/>
  <c r="I149" i="4" s="1"/>
  <c r="I148" i="4" s="1"/>
  <c r="I146" i="4" s="1"/>
  <c r="H150" i="4"/>
  <c r="H149" i="4" s="1"/>
  <c r="I147" i="4"/>
  <c r="I145" i="4" s="1"/>
  <c r="H147" i="4"/>
  <c r="H145" i="4"/>
  <c r="I144" i="4"/>
  <c r="I142" i="4" s="1"/>
  <c r="H144" i="4"/>
  <c r="I143" i="4"/>
  <c r="H143" i="4"/>
  <c r="G143" i="4"/>
  <c r="H142" i="4"/>
  <c r="I141" i="4"/>
  <c r="I140" i="4" s="1"/>
  <c r="H141" i="4"/>
  <c r="H140" i="4" s="1"/>
  <c r="I135" i="4"/>
  <c r="I134" i="4" s="1"/>
  <c r="H135" i="4"/>
  <c r="H134" i="4" s="1"/>
  <c r="G131" i="4"/>
  <c r="G130" i="4" s="1"/>
  <c r="I129" i="4"/>
  <c r="H129" i="4"/>
  <c r="H114" i="4" s="1"/>
  <c r="I127" i="4"/>
  <c r="I126" i="4" s="1"/>
  <c r="H127" i="4"/>
  <c r="H126" i="4" s="1"/>
  <c r="I125" i="4"/>
  <c r="H125" i="4"/>
  <c r="I122" i="4"/>
  <c r="H122" i="4"/>
  <c r="I121" i="4"/>
  <c r="H121" i="4"/>
  <c r="I120" i="4"/>
  <c r="H120" i="4"/>
  <c r="I118" i="4"/>
  <c r="I117" i="4" s="1"/>
  <c r="H118" i="4"/>
  <c r="H117" i="4" s="1"/>
  <c r="I116" i="4"/>
  <c r="I115" i="4" s="1"/>
  <c r="H116" i="4"/>
  <c r="H115" i="4" s="1"/>
  <c r="I114" i="4"/>
  <c r="I113" i="4"/>
  <c r="I112" i="4" s="1"/>
  <c r="H113" i="4"/>
  <c r="H112" i="4" s="1"/>
  <c r="G113" i="4"/>
  <c r="G112" i="4" s="1"/>
  <c r="G111" i="4"/>
  <c r="G110" i="4" s="1"/>
  <c r="I109" i="4"/>
  <c r="I108" i="4" s="1"/>
  <c r="H109" i="4"/>
  <c r="H108" i="4"/>
  <c r="I106" i="4"/>
  <c r="I105" i="4" s="1"/>
  <c r="I104" i="4" s="1"/>
  <c r="H106" i="4"/>
  <c r="H105" i="4" s="1"/>
  <c r="H104" i="4" s="1"/>
  <c r="G103" i="4"/>
  <c r="I103" i="4"/>
  <c r="H103" i="4"/>
  <c r="I102" i="4"/>
  <c r="H102" i="4"/>
  <c r="H101" i="4" s="1"/>
  <c r="H100" i="4" s="1"/>
  <c r="I101" i="4"/>
  <c r="I100" i="4" s="1"/>
  <c r="I99" i="4"/>
  <c r="H99" i="4"/>
  <c r="H98" i="4" s="1"/>
  <c r="H97" i="4" s="1"/>
  <c r="I98" i="4"/>
  <c r="I97" i="4" s="1"/>
  <c r="I95" i="4"/>
  <c r="I94" i="4" s="1"/>
  <c r="I93" i="4" s="1"/>
  <c r="I92" i="4" s="1"/>
  <c r="I91" i="4" s="1"/>
  <c r="I90" i="4" s="1"/>
  <c r="I89" i="4" s="1"/>
  <c r="H95" i="4"/>
  <c r="H94" i="4" s="1"/>
  <c r="H93" i="4" s="1"/>
  <c r="H92" i="4" s="1"/>
  <c r="H91" i="4" s="1"/>
  <c r="H90" i="4" s="1"/>
  <c r="H89" i="4" s="1"/>
  <c r="G95" i="4"/>
  <c r="I88" i="4"/>
  <c r="I87" i="4" s="1"/>
  <c r="I86" i="4" s="1"/>
  <c r="H88" i="4"/>
  <c r="H87" i="4" s="1"/>
  <c r="H86" i="4" s="1"/>
  <c r="G87" i="4"/>
  <c r="G86" i="4" s="1"/>
  <c r="I77" i="4"/>
  <c r="I76" i="4" s="1"/>
  <c r="H77" i="4"/>
  <c r="H76" i="4" s="1"/>
  <c r="I74" i="4"/>
  <c r="H74" i="4"/>
  <c r="I73" i="4"/>
  <c r="I72" i="4" s="1"/>
  <c r="I71" i="4" s="1"/>
  <c r="H73" i="4"/>
  <c r="H72" i="4" s="1"/>
  <c r="H71" i="4" s="1"/>
  <c r="I70" i="4"/>
  <c r="I69" i="4" s="1"/>
  <c r="I68" i="4" s="1"/>
  <c r="H70" i="4"/>
  <c r="H69" i="4" s="1"/>
  <c r="H68" i="4" s="1"/>
  <c r="I67" i="4"/>
  <c r="H67" i="4"/>
  <c r="H66" i="4" s="1"/>
  <c r="I66" i="4"/>
  <c r="I65" i="4"/>
  <c r="H65" i="4"/>
  <c r="I62" i="4"/>
  <c r="I61" i="4" s="1"/>
  <c r="I58" i="4" s="1"/>
  <c r="H62" i="4"/>
  <c r="H61" i="4" s="1"/>
  <c r="H58" i="4" s="1"/>
  <c r="I46" i="4"/>
  <c r="I45" i="4" s="1"/>
  <c r="I38" i="4" s="1"/>
  <c r="I16" i="4" s="1"/>
  <c r="H46" i="4"/>
  <c r="H45" i="4" s="1"/>
  <c r="H38" i="4" s="1"/>
  <c r="H16" i="4" s="1"/>
  <c r="G46" i="4"/>
  <c r="G45" i="4" s="1"/>
  <c r="G44" i="4" s="1"/>
  <c r="G43" i="4" s="1"/>
  <c r="I42" i="4"/>
  <c r="I41" i="4" s="1"/>
  <c r="H42" i="4"/>
  <c r="H41" i="4" s="1"/>
  <c r="G42" i="4"/>
  <c r="G41" i="4" s="1"/>
  <c r="G40" i="4" s="1"/>
  <c r="G39" i="4" s="1"/>
  <c r="I37" i="4"/>
  <c r="I36" i="4" s="1"/>
  <c r="H37" i="4"/>
  <c r="H36" i="4" s="1"/>
  <c r="G37" i="4"/>
  <c r="G36" i="4" s="1"/>
  <c r="G35" i="4" s="1"/>
  <c r="G34" i="4" s="1"/>
  <c r="I33" i="4"/>
  <c r="I32" i="4" s="1"/>
  <c r="H33" i="4"/>
  <c r="H32" i="4" s="1"/>
  <c r="I30" i="4"/>
  <c r="I29" i="4" s="1"/>
  <c r="H30" i="4"/>
  <c r="H21" i="4" s="1"/>
  <c r="H20" i="4" s="1"/>
  <c r="G29" i="4"/>
  <c r="G28" i="4" s="1"/>
  <c r="I27" i="4"/>
  <c r="H27" i="4"/>
  <c r="I26" i="4"/>
  <c r="I23" i="4" s="1"/>
  <c r="I22" i="4" s="1"/>
  <c r="H26" i="4"/>
  <c r="H23" i="4" s="1"/>
  <c r="H22" i="4" s="1"/>
  <c r="I21" i="4"/>
  <c r="I20" i="4" s="1"/>
  <c r="G21" i="4"/>
  <c r="G20" i="4" s="1"/>
  <c r="G19" i="4" s="1"/>
  <c r="G18" i="4" s="1"/>
  <c r="G17" i="4" s="1"/>
  <c r="G16" i="4" s="1"/>
  <c r="I19" i="4"/>
  <c r="H19" i="4"/>
  <c r="I18" i="4"/>
  <c r="H18" i="4"/>
  <c r="I17" i="4"/>
  <c r="H17" i="4"/>
  <c r="I14" i="4"/>
  <c r="H14" i="4"/>
  <c r="H13" i="4" s="1"/>
  <c r="G299" i="3"/>
  <c r="G298" i="3" s="1"/>
  <c r="I298" i="3"/>
  <c r="H298" i="3"/>
  <c r="I296" i="3"/>
  <c r="I289" i="3" s="1"/>
  <c r="H296" i="3"/>
  <c r="G296" i="3"/>
  <c r="I294" i="3"/>
  <c r="I293" i="3" s="1"/>
  <c r="I286" i="3" s="1"/>
  <c r="H294" i="3"/>
  <c r="H293" i="3" s="1"/>
  <c r="G294" i="3"/>
  <c r="H290" i="3"/>
  <c r="H289" i="3"/>
  <c r="H288" i="3" s="1"/>
  <c r="G289" i="3"/>
  <c r="G288" i="3"/>
  <c r="H286" i="3"/>
  <c r="H285" i="3" s="1"/>
  <c r="H284" i="3" s="1"/>
  <c r="H283" i="3" s="1"/>
  <c r="H282" i="3" s="1"/>
  <c r="G286" i="3"/>
  <c r="G285" i="3"/>
  <c r="I284" i="3"/>
  <c r="I282" i="3"/>
  <c r="I281" i="3" s="1"/>
  <c r="I280" i="3" s="1"/>
  <c r="H281" i="3"/>
  <c r="H280" i="3" s="1"/>
  <c r="I272" i="3"/>
  <c r="I271" i="3" s="1"/>
  <c r="H272" i="3"/>
  <c r="H271" i="3" s="1"/>
  <c r="G272" i="3"/>
  <c r="G271" i="3" s="1"/>
  <c r="G270" i="3" s="1"/>
  <c r="G269" i="3" s="1"/>
  <c r="H270" i="3"/>
  <c r="H269" i="3" s="1"/>
  <c r="H268" i="3" s="1"/>
  <c r="H267" i="3" s="1"/>
  <c r="I269" i="3"/>
  <c r="I268" i="3" s="1"/>
  <c r="I267" i="3" s="1"/>
  <c r="I265" i="3"/>
  <c r="I264" i="3" s="1"/>
  <c r="I263" i="3" s="1"/>
  <c r="H265" i="3"/>
  <c r="H264" i="3" s="1"/>
  <c r="H263" i="3" s="1"/>
  <c r="H258" i="3" s="1"/>
  <c r="H252" i="3" s="1"/>
  <c r="H251" i="3" s="1"/>
  <c r="G265" i="3"/>
  <c r="G264" i="3" s="1"/>
  <c r="G263" i="3" s="1"/>
  <c r="I261" i="3"/>
  <c r="I260" i="3" s="1"/>
  <c r="I259" i="3" s="1"/>
  <c r="H261" i="3"/>
  <c r="H260" i="3" s="1"/>
  <c r="H259" i="3" s="1"/>
  <c r="G261" i="3"/>
  <c r="G260" i="3" s="1"/>
  <c r="G259" i="3" s="1"/>
  <c r="G244" i="3"/>
  <c r="G243" i="3" s="1"/>
  <c r="I244" i="3"/>
  <c r="H244" i="3"/>
  <c r="I241" i="3"/>
  <c r="H241" i="3"/>
  <c r="G241" i="3"/>
  <c r="I239" i="3"/>
  <c r="H239" i="3"/>
  <c r="G239" i="3"/>
  <c r="I237" i="3"/>
  <c r="H237" i="3"/>
  <c r="G237" i="3"/>
  <c r="I235" i="3"/>
  <c r="H235" i="3"/>
  <c r="H234" i="3" s="1"/>
  <c r="I234" i="3"/>
  <c r="I232" i="3"/>
  <c r="I231" i="3" s="1"/>
  <c r="H232" i="3"/>
  <c r="H231" i="3" s="1"/>
  <c r="G232" i="3"/>
  <c r="G231" i="3" s="1"/>
  <c r="I229" i="3"/>
  <c r="I228" i="3" s="1"/>
  <c r="I227" i="3" s="1"/>
  <c r="H229" i="3"/>
  <c r="H228" i="3" s="1"/>
  <c r="H227" i="3" s="1"/>
  <c r="H226" i="3" s="1"/>
  <c r="H225" i="3" s="1"/>
  <c r="H224" i="3" s="1"/>
  <c r="H223" i="3" s="1"/>
  <c r="G229" i="3"/>
  <c r="G228" i="3" s="1"/>
  <c r="I225" i="3"/>
  <c r="I224" i="3" s="1"/>
  <c r="I223" i="3" s="1"/>
  <c r="I221" i="3"/>
  <c r="I220" i="3" s="1"/>
  <c r="I219" i="3" s="1"/>
  <c r="H221" i="3"/>
  <c r="H220" i="3" s="1"/>
  <c r="H219" i="3" s="1"/>
  <c r="H218" i="3" s="1"/>
  <c r="H217" i="3" s="1"/>
  <c r="H216" i="3" s="1"/>
  <c r="H215" i="3" s="1"/>
  <c r="G221" i="3"/>
  <c r="G220" i="3" s="1"/>
  <c r="G219" i="3" s="1"/>
  <c r="G218" i="3" s="1"/>
  <c r="G217" i="3" s="1"/>
  <c r="G216" i="3" s="1"/>
  <c r="G215" i="3" s="1"/>
  <c r="I217" i="3"/>
  <c r="I216" i="3" s="1"/>
  <c r="I215" i="3" s="1"/>
  <c r="I203" i="3"/>
  <c r="H203" i="3"/>
  <c r="G203" i="3"/>
  <c r="G202" i="3" s="1"/>
  <c r="G201" i="3" s="1"/>
  <c r="G200" i="3" s="1"/>
  <c r="I200" i="3"/>
  <c r="I184" i="3" s="1"/>
  <c r="H200" i="3"/>
  <c r="H184" i="3" s="1"/>
  <c r="I198" i="3"/>
  <c r="H198" i="3"/>
  <c r="G198" i="3"/>
  <c r="G197" i="3" s="1"/>
  <c r="G196" i="3" s="1"/>
  <c r="G191" i="3" s="1"/>
  <c r="G190" i="3" s="1"/>
  <c r="I196" i="3"/>
  <c r="H196" i="3"/>
  <c r="G176" i="3"/>
  <c r="I175" i="3"/>
  <c r="H175" i="3"/>
  <c r="I174" i="3"/>
  <c r="I173" i="3" s="1"/>
  <c r="H174" i="3"/>
  <c r="H173" i="3" s="1"/>
  <c r="G182" i="3"/>
  <c r="I171" i="3"/>
  <c r="I170" i="3" s="1"/>
  <c r="H171" i="3"/>
  <c r="G171" i="3"/>
  <c r="G170" i="3" s="1"/>
  <c r="I168" i="3"/>
  <c r="I167" i="3" s="1"/>
  <c r="I166" i="3" s="1"/>
  <c r="I165" i="3" s="1"/>
  <c r="I164" i="3" s="1"/>
  <c r="I163" i="3" s="1"/>
  <c r="H168" i="3"/>
  <c r="H167" i="3" s="1"/>
  <c r="H166" i="3" s="1"/>
  <c r="H165" i="3" s="1"/>
  <c r="H164" i="3" s="1"/>
  <c r="H163" i="3" s="1"/>
  <c r="G168" i="3"/>
  <c r="G167" i="3" s="1"/>
  <c r="I161" i="3"/>
  <c r="H161" i="3"/>
  <c r="G161" i="3"/>
  <c r="I159" i="3"/>
  <c r="I158" i="3" s="1"/>
  <c r="H159" i="3"/>
  <c r="H158" i="3" s="1"/>
  <c r="H157" i="3" s="1"/>
  <c r="H156" i="3" s="1"/>
  <c r="G159" i="3"/>
  <c r="G158" i="3" s="1"/>
  <c r="G157" i="3" s="1"/>
  <c r="G156" i="3" s="1"/>
  <c r="D29" i="5" s="1"/>
  <c r="I156" i="3"/>
  <c r="H153" i="3"/>
  <c r="H152" i="3" s="1"/>
  <c r="H151" i="3" s="1"/>
  <c r="H150" i="3" s="1"/>
  <c r="G153" i="3"/>
  <c r="G152" i="3" s="1"/>
  <c r="G151" i="3" s="1"/>
  <c r="G150" i="3" s="1"/>
  <c r="G149" i="3" s="1"/>
  <c r="D27" i="5" s="1"/>
  <c r="I152" i="3"/>
  <c r="I151" i="3" s="1"/>
  <c r="I147" i="3"/>
  <c r="I146" i="3" s="1"/>
  <c r="I145" i="3" s="1"/>
  <c r="I144" i="3" s="1"/>
  <c r="I143" i="3" s="1"/>
  <c r="H147" i="3"/>
  <c r="G146" i="3"/>
  <c r="H146" i="3"/>
  <c r="H145" i="3" s="1"/>
  <c r="H144" i="3" s="1"/>
  <c r="H143" i="3" s="1"/>
  <c r="G145" i="3"/>
  <c r="G144" i="3" s="1"/>
  <c r="G143" i="3" s="1"/>
  <c r="D26" i="5" s="1"/>
  <c r="I141" i="3"/>
  <c r="I140" i="3" s="1"/>
  <c r="I139" i="3" s="1"/>
  <c r="I138" i="3" s="1"/>
  <c r="H141" i="3"/>
  <c r="H140" i="3" s="1"/>
  <c r="H139" i="3" s="1"/>
  <c r="H138" i="3" s="1"/>
  <c r="G141" i="3"/>
  <c r="G140" i="3" s="1"/>
  <c r="G139" i="3" s="1"/>
  <c r="G138" i="3" s="1"/>
  <c r="I136" i="3"/>
  <c r="I127" i="3" s="1"/>
  <c r="I126" i="3" s="1"/>
  <c r="I125" i="3" s="1"/>
  <c r="I124" i="3" s="1"/>
  <c r="H136" i="3"/>
  <c r="G136" i="3"/>
  <c r="H135" i="3"/>
  <c r="H134" i="3" s="1"/>
  <c r="G135" i="3"/>
  <c r="G134" i="3" s="1"/>
  <c r="G132" i="3"/>
  <c r="G131" i="3" s="1"/>
  <c r="I130" i="3"/>
  <c r="I129" i="3" s="1"/>
  <c r="I128" i="3" s="1"/>
  <c r="H129" i="3"/>
  <c r="G129" i="3"/>
  <c r="H128" i="3"/>
  <c r="H127" i="3" s="1"/>
  <c r="H126" i="3" s="1"/>
  <c r="H125" i="3" s="1"/>
  <c r="H124" i="3" s="1"/>
  <c r="G128" i="3"/>
  <c r="I122" i="3"/>
  <c r="I121" i="3" s="1"/>
  <c r="H122" i="3"/>
  <c r="H121" i="3" s="1"/>
  <c r="G122" i="3"/>
  <c r="G121" i="3" s="1"/>
  <c r="I120" i="3"/>
  <c r="I119" i="3" s="1"/>
  <c r="I118" i="3" s="1"/>
  <c r="I117" i="3" s="1"/>
  <c r="I116" i="3" s="1"/>
  <c r="I115" i="3" s="1"/>
  <c r="I114" i="3" s="1"/>
  <c r="H120" i="3"/>
  <c r="H119" i="3"/>
  <c r="H118" i="3" s="1"/>
  <c r="H117" i="3" s="1"/>
  <c r="H116" i="3" s="1"/>
  <c r="H115" i="3" s="1"/>
  <c r="H114" i="3" s="1"/>
  <c r="G119" i="3"/>
  <c r="G118" i="3" s="1"/>
  <c r="I111" i="3"/>
  <c r="I110" i="3" s="1"/>
  <c r="H111" i="3"/>
  <c r="G110" i="3"/>
  <c r="H110" i="3"/>
  <c r="I108" i="3"/>
  <c r="I107" i="3" s="1"/>
  <c r="H108" i="3"/>
  <c r="H104" i="3" s="1"/>
  <c r="G108" i="3"/>
  <c r="G107" i="3" s="1"/>
  <c r="H107" i="3"/>
  <c r="I102" i="3"/>
  <c r="I98" i="3" s="1"/>
  <c r="I96" i="3" s="1"/>
  <c r="H102" i="3"/>
  <c r="H99" i="3" s="1"/>
  <c r="G102" i="3"/>
  <c r="I100" i="3"/>
  <c r="H100" i="3"/>
  <c r="G100" i="3"/>
  <c r="I97" i="3"/>
  <c r="I93" i="3"/>
  <c r="I92" i="3" s="1"/>
  <c r="I87" i="3" s="1"/>
  <c r="I86" i="3" s="1"/>
  <c r="H93" i="3"/>
  <c r="G93" i="3"/>
  <c r="G92" i="3" s="1"/>
  <c r="H92" i="3"/>
  <c r="H87" i="3" s="1"/>
  <c r="H86" i="3" s="1"/>
  <c r="I90" i="3"/>
  <c r="H90" i="3"/>
  <c r="G89" i="3"/>
  <c r="G88" i="3" s="1"/>
  <c r="I88" i="3"/>
  <c r="H88" i="3"/>
  <c r="I84" i="3"/>
  <c r="H84" i="3"/>
  <c r="G84" i="3"/>
  <c r="I82" i="3"/>
  <c r="I81" i="3" s="1"/>
  <c r="I79" i="3" s="1"/>
  <c r="I78" i="3" s="1"/>
  <c r="H82" i="3"/>
  <c r="H81" i="3" s="1"/>
  <c r="H79" i="3" s="1"/>
  <c r="H78" i="3" s="1"/>
  <c r="G82" i="3"/>
  <c r="I80" i="3"/>
  <c r="H80" i="3"/>
  <c r="I75" i="3"/>
  <c r="H75" i="3"/>
  <c r="G75" i="3"/>
  <c r="I73" i="3"/>
  <c r="I72" i="3" s="1"/>
  <c r="H73" i="3"/>
  <c r="G73" i="3"/>
  <c r="G72" i="3" s="1"/>
  <c r="H72" i="3"/>
  <c r="I66" i="3"/>
  <c r="H66" i="3"/>
  <c r="G66" i="3"/>
  <c r="G65" i="3" s="1"/>
  <c r="I63" i="3"/>
  <c r="H63" i="3"/>
  <c r="G63" i="3"/>
  <c r="I61" i="3"/>
  <c r="H61" i="3"/>
  <c r="G61" i="3"/>
  <c r="M60" i="3"/>
  <c r="I59" i="3"/>
  <c r="H59" i="3"/>
  <c r="G59" i="3"/>
  <c r="G58" i="3" s="1"/>
  <c r="I55" i="3"/>
  <c r="H55" i="3"/>
  <c r="G55" i="3"/>
  <c r="I53" i="3"/>
  <c r="H53" i="3"/>
  <c r="G53" i="3"/>
  <c r="I48" i="3"/>
  <c r="H48" i="3"/>
  <c r="G48" i="3"/>
  <c r="I46" i="3"/>
  <c r="H46" i="3"/>
  <c r="G46" i="3"/>
  <c r="I40" i="3"/>
  <c r="I39" i="3" s="1"/>
  <c r="H40" i="3"/>
  <c r="H39" i="3" s="1"/>
  <c r="G40" i="3"/>
  <c r="G39" i="3" s="1"/>
  <c r="G38" i="3" s="1"/>
  <c r="G37" i="3" s="1"/>
  <c r="G36" i="3" s="1"/>
  <c r="D15" i="5" s="1"/>
  <c r="I34" i="3"/>
  <c r="H34" i="3"/>
  <c r="G34" i="3"/>
  <c r="G33" i="3" s="1"/>
  <c r="G32" i="3" s="1"/>
  <c r="G31" i="3" s="1"/>
  <c r="G30" i="3" s="1"/>
  <c r="I28" i="3"/>
  <c r="I27" i="3" s="1"/>
  <c r="H28" i="3"/>
  <c r="H27" i="3" s="1"/>
  <c r="G28" i="3"/>
  <c r="G27" i="3" s="1"/>
  <c r="I25" i="3"/>
  <c r="I24" i="3" s="1"/>
  <c r="H25" i="3"/>
  <c r="H24" i="3" s="1"/>
  <c r="G22" i="3"/>
  <c r="G21" i="3" s="1"/>
  <c r="I21" i="3"/>
  <c r="H21" i="3"/>
  <c r="G19" i="3"/>
  <c r="G18" i="3" s="1"/>
  <c r="G17" i="3" s="1"/>
  <c r="G16" i="3" s="1"/>
  <c r="I16" i="3"/>
  <c r="I15" i="3" s="1"/>
  <c r="H16" i="3"/>
  <c r="H15" i="3" s="1"/>
  <c r="J77" i="2"/>
  <c r="J76" i="2" s="1"/>
  <c r="C54" i="2"/>
  <c r="C53" i="2" s="1"/>
  <c r="E52" i="2"/>
  <c r="D52" i="2"/>
  <c r="C51" i="2"/>
  <c r="C44" i="2"/>
  <c r="C37" i="2"/>
  <c r="F36" i="2"/>
  <c r="F35" i="2"/>
  <c r="C34" i="2"/>
  <c r="C31" i="2"/>
  <c r="C27" i="2"/>
  <c r="C24" i="2"/>
  <c r="C22" i="2"/>
  <c r="I49" i="4" l="1"/>
  <c r="I48" i="4" s="1"/>
  <c r="I47" i="4"/>
  <c r="I91" i="6"/>
  <c r="H98" i="3"/>
  <c r="H29" i="4"/>
  <c r="H148" i="4"/>
  <c r="H146" i="4" s="1"/>
  <c r="H235" i="6"/>
  <c r="H47" i="4"/>
  <c r="H139" i="4"/>
  <c r="I35" i="6"/>
  <c r="I46" i="6"/>
  <c r="G103" i="6"/>
  <c r="G54" i="6"/>
  <c r="G232" i="6"/>
  <c r="G19" i="7" s="1"/>
  <c r="H234" i="6"/>
  <c r="H233" i="6" s="1"/>
  <c r="H232" i="6" s="1"/>
  <c r="G171" i="6"/>
  <c r="G170" i="6" s="1"/>
  <c r="G244" i="6"/>
  <c r="G243" i="6" s="1"/>
  <c r="G157" i="4"/>
  <c r="G156" i="4" s="1"/>
  <c r="G155" i="4" s="1"/>
  <c r="G184" i="3"/>
  <c r="G175" i="3"/>
  <c r="G174" i="3" s="1"/>
  <c r="G173" i="3" s="1"/>
  <c r="G168" i="4"/>
  <c r="G167" i="4" s="1"/>
  <c r="G174" i="6"/>
  <c r="G173" i="6" s="1"/>
  <c r="H48" i="6"/>
  <c r="H54" i="6"/>
  <c r="G59" i="4"/>
  <c r="G58" i="4" s="1"/>
  <c r="I38" i="3"/>
  <c r="I37" i="3" s="1"/>
  <c r="I36" i="3" s="1"/>
  <c r="I33" i="3" s="1"/>
  <c r="H170" i="3"/>
  <c r="G124" i="6"/>
  <c r="G123" i="6" s="1"/>
  <c r="G22" i="7" s="1"/>
  <c r="I81" i="6"/>
  <c r="I80" i="6" s="1"/>
  <c r="H47" i="6"/>
  <c r="H46" i="6"/>
  <c r="H60" i="4"/>
  <c r="H59" i="4" s="1"/>
  <c r="G204" i="4"/>
  <c r="G203" i="4" s="1"/>
  <c r="G202" i="4" s="1"/>
  <c r="I139" i="4"/>
  <c r="I209" i="4"/>
  <c r="I13" i="4" s="1"/>
  <c r="H41" i="6"/>
  <c r="H40" i="6" s="1"/>
  <c r="G85" i="6"/>
  <c r="G84" i="6" s="1"/>
  <c r="G83" i="6" s="1"/>
  <c r="G82" i="6" s="1"/>
  <c r="G156" i="6"/>
  <c r="I156" i="6"/>
  <c r="G85" i="4"/>
  <c r="G84" i="4" s="1"/>
  <c r="G83" i="4" s="1"/>
  <c r="G208" i="3"/>
  <c r="G207" i="3" s="1"/>
  <c r="G206" i="3" s="1"/>
  <c r="G233" i="6"/>
  <c r="I60" i="4"/>
  <c r="I59" i="4" s="1"/>
  <c r="I208" i="6"/>
  <c r="H210" i="6"/>
  <c r="H209" i="6" s="1"/>
  <c r="H208" i="6" s="1"/>
  <c r="G209" i="6"/>
  <c r="G208" i="6" s="1"/>
  <c r="G25" i="7" s="1"/>
  <c r="H211" i="6"/>
  <c r="H52" i="3"/>
  <c r="H51" i="3" s="1"/>
  <c r="H206" i="6"/>
  <c r="H205" i="6" s="1"/>
  <c r="H204" i="6" s="1"/>
  <c r="H203" i="6" s="1"/>
  <c r="H202" i="6" s="1"/>
  <c r="G20" i="7"/>
  <c r="H231" i="6"/>
  <c r="I231" i="6" s="1"/>
  <c r="I230" i="6" s="1"/>
  <c r="I229" i="6" s="1"/>
  <c r="I228" i="6" s="1"/>
  <c r="I227" i="6" s="1"/>
  <c r="I226" i="6" s="1"/>
  <c r="I225" i="6" s="1"/>
  <c r="G206" i="6"/>
  <c r="G205" i="6" s="1"/>
  <c r="G204" i="6" s="1"/>
  <c r="G24" i="7" s="1"/>
  <c r="G100" i="6"/>
  <c r="H170" i="6"/>
  <c r="H166" i="6" s="1"/>
  <c r="H165" i="6" s="1"/>
  <c r="H164" i="6" s="1"/>
  <c r="H163" i="6" s="1"/>
  <c r="I188" i="6"/>
  <c r="I150" i="6" s="1"/>
  <c r="I144" i="6" s="1"/>
  <c r="I108" i="6" s="1"/>
  <c r="H156" i="6"/>
  <c r="G289" i="6"/>
  <c r="G288" i="6" s="1"/>
  <c r="G287" i="6" s="1"/>
  <c r="G286" i="6" s="1"/>
  <c r="H109" i="6"/>
  <c r="H108" i="6" s="1"/>
  <c r="G51" i="6"/>
  <c r="G48" i="6" s="1"/>
  <c r="G168" i="6"/>
  <c r="G167" i="6" s="1"/>
  <c r="G23" i="7" s="1"/>
  <c r="G305" i="6"/>
  <c r="G304" i="6" s="1"/>
  <c r="G303" i="6" s="1"/>
  <c r="G248" i="6"/>
  <c r="G67" i="4"/>
  <c r="G66" i="4" s="1"/>
  <c r="H71" i="3"/>
  <c r="H70" i="3" s="1"/>
  <c r="H69" i="3" s="1"/>
  <c r="H68" i="3" s="1"/>
  <c r="G26" i="3"/>
  <c r="G25" i="3" s="1"/>
  <c r="G24" i="3" s="1"/>
  <c r="D13" i="5" s="1"/>
  <c r="G210" i="4"/>
  <c r="G209" i="4" s="1"/>
  <c r="G99" i="4"/>
  <c r="G98" i="4" s="1"/>
  <c r="G97" i="4" s="1"/>
  <c r="G76" i="4"/>
  <c r="G75" i="4" s="1"/>
  <c r="G74" i="4" s="1"/>
  <c r="G121" i="4"/>
  <c r="G120" i="4" s="1"/>
  <c r="G119" i="4" s="1"/>
  <c r="G117" i="3"/>
  <c r="G116" i="3" s="1"/>
  <c r="G115" i="3" s="1"/>
  <c r="G114" i="3" s="1"/>
  <c r="D24" i="5" s="1"/>
  <c r="G24" i="4"/>
  <c r="G23" i="4" s="1"/>
  <c r="G99" i="3"/>
  <c r="I133" i="4"/>
  <c r="I124" i="4" s="1"/>
  <c r="I107" i="4" s="1"/>
  <c r="I119" i="4"/>
  <c r="I191" i="4"/>
  <c r="G176" i="4"/>
  <c r="G175" i="4" s="1"/>
  <c r="I176" i="4"/>
  <c r="I175" i="4" s="1"/>
  <c r="G293" i="3"/>
  <c r="G292" i="3" s="1"/>
  <c r="G291" i="3" s="1"/>
  <c r="G236" i="3"/>
  <c r="G235" i="3" s="1"/>
  <c r="G234" i="3" s="1"/>
  <c r="G166" i="3"/>
  <c r="G165" i="3" s="1"/>
  <c r="G164" i="3" s="1"/>
  <c r="G45" i="3"/>
  <c r="G44" i="3" s="1"/>
  <c r="G43" i="3" s="1"/>
  <c r="H58" i="3"/>
  <c r="G181" i="3"/>
  <c r="G180" i="3" s="1"/>
  <c r="H97" i="3"/>
  <c r="H96" i="3"/>
  <c r="H95" i="3" s="1"/>
  <c r="H77" i="3" s="1"/>
  <c r="H38" i="3"/>
  <c r="H37" i="3" s="1"/>
  <c r="H36" i="3" s="1"/>
  <c r="H33" i="3" s="1"/>
  <c r="I52" i="3"/>
  <c r="I51" i="3" s="1"/>
  <c r="G81" i="3"/>
  <c r="G284" i="3"/>
  <c r="G283" i="3" s="1"/>
  <c r="G282" i="3" s="1"/>
  <c r="G227" i="3"/>
  <c r="G226" i="3" s="1"/>
  <c r="G225" i="3" s="1"/>
  <c r="I58" i="3"/>
  <c r="G71" i="3"/>
  <c r="G70" i="3" s="1"/>
  <c r="G69" i="3" s="1"/>
  <c r="I71" i="3"/>
  <c r="I70" i="3" s="1"/>
  <c r="I69" i="3" s="1"/>
  <c r="I68" i="3" s="1"/>
  <c r="I155" i="3"/>
  <c r="I149" i="3" s="1"/>
  <c r="H155" i="3"/>
  <c r="H149" i="3" s="1"/>
  <c r="H113" i="3" s="1"/>
  <c r="G104" i="3"/>
  <c r="I95" i="3"/>
  <c r="I77" i="3" s="1"/>
  <c r="G87" i="3"/>
  <c r="G86" i="3" s="1"/>
  <c r="D21" i="5" s="1"/>
  <c r="G52" i="3"/>
  <c r="G15" i="3"/>
  <c r="C43" i="2"/>
  <c r="C42" i="2" s="1"/>
  <c r="G22" i="6"/>
  <c r="G21" i="6" s="1"/>
  <c r="G20" i="6" s="1"/>
  <c r="G221" i="6"/>
  <c r="G220" i="6" s="1"/>
  <c r="G219" i="6" s="1"/>
  <c r="G218" i="6" s="1"/>
  <c r="G217" i="6" s="1"/>
  <c r="G283" i="6"/>
  <c r="G297" i="6"/>
  <c r="C21" i="2"/>
  <c r="C11" i="2" s="1"/>
  <c r="H34" i="6"/>
  <c r="H33" i="6" s="1"/>
  <c r="H32" i="6" s="1"/>
  <c r="G41" i="6"/>
  <c r="G40" i="6" s="1"/>
  <c r="G39" i="6" s="1"/>
  <c r="H95" i="6"/>
  <c r="H100" i="6"/>
  <c r="G112" i="6"/>
  <c r="G111" i="6" s="1"/>
  <c r="G110" i="6" s="1"/>
  <c r="G109" i="6" s="1"/>
  <c r="G270" i="6"/>
  <c r="G264" i="6" s="1"/>
  <c r="G263" i="6" s="1"/>
  <c r="G153" i="6"/>
  <c r="G152" i="6" s="1"/>
  <c r="G151" i="6" s="1"/>
  <c r="G140" i="6"/>
  <c r="G139" i="6" s="1"/>
  <c r="G138" i="6" s="1"/>
  <c r="G141" i="6"/>
  <c r="G247" i="6"/>
  <c r="G246" i="6" s="1"/>
  <c r="G11" i="6"/>
  <c r="G109" i="4"/>
  <c r="G108" i="4" s="1"/>
  <c r="G107" i="4" s="1"/>
  <c r="I123" i="4"/>
  <c r="I111" i="4" s="1"/>
  <c r="I110" i="4" s="1"/>
  <c r="H119" i="4"/>
  <c r="H133" i="4"/>
  <c r="H124" i="4" s="1"/>
  <c r="H176" i="4"/>
  <c r="H175" i="4" s="1"/>
  <c r="H191" i="4"/>
  <c r="G142" i="4"/>
  <c r="G139" i="4" s="1"/>
  <c r="G38" i="4"/>
  <c r="I113" i="3"/>
  <c r="G127" i="3"/>
  <c r="G126" i="3" s="1"/>
  <c r="G125" i="3" s="1"/>
  <c r="G124" i="3" s="1"/>
  <c r="G258" i="3"/>
  <c r="G252" i="3" s="1"/>
  <c r="G251" i="3" s="1"/>
  <c r="F52" i="2"/>
  <c r="I68" i="6"/>
  <c r="I67" i="6"/>
  <c r="I66" i="6" s="1"/>
  <c r="I65" i="6" s="1"/>
  <c r="I64" i="6" s="1"/>
  <c r="H296" i="6"/>
  <c r="H295" i="6" s="1"/>
  <c r="H294" i="6" s="1"/>
  <c r="H293" i="6" s="1"/>
  <c r="H292" i="6" s="1"/>
  <c r="G69" i="6"/>
  <c r="H70" i="6"/>
  <c r="H69" i="6" s="1"/>
  <c r="H81" i="6"/>
  <c r="H80" i="6" s="1"/>
  <c r="G98" i="6"/>
  <c r="G95" i="6" s="1"/>
  <c r="G18" i="7" s="1"/>
  <c r="G300" i="6"/>
  <c r="G301" i="6"/>
  <c r="G241" i="6"/>
  <c r="G240" i="6" s="1"/>
  <c r="G191" i="4"/>
  <c r="G190" i="4" s="1"/>
  <c r="I50" i="3"/>
  <c r="I32" i="3" l="1"/>
  <c r="I31" i="3"/>
  <c r="I30" i="3" s="1"/>
  <c r="H39" i="6"/>
  <c r="H38" i="6" s="1"/>
  <c r="H10" i="6" s="1"/>
  <c r="G228" i="6"/>
  <c r="G227" i="6" s="1"/>
  <c r="G226" i="6" s="1"/>
  <c r="I41" i="6"/>
  <c r="I38" i="6"/>
  <c r="I10" i="6" s="1"/>
  <c r="H197" i="6"/>
  <c r="H188" i="6" s="1"/>
  <c r="H150" i="6" s="1"/>
  <c r="C56" i="2"/>
  <c r="G129" i="4"/>
  <c r="G166" i="6"/>
  <c r="G165" i="6" s="1"/>
  <c r="G164" i="6" s="1"/>
  <c r="G163" i="6" s="1"/>
  <c r="G122" i="6"/>
  <c r="G121" i="6" s="1"/>
  <c r="G120" i="6" s="1"/>
  <c r="G119" i="6" s="1"/>
  <c r="G108" i="6" s="1"/>
  <c r="G51" i="3"/>
  <c r="G98" i="3"/>
  <c r="G97" i="3" s="1"/>
  <c r="G96" i="3" s="1"/>
  <c r="G95" i="3" s="1"/>
  <c r="D22" i="5" s="1"/>
  <c r="G205" i="3"/>
  <c r="D35" i="5"/>
  <c r="D34" i="5" s="1"/>
  <c r="G50" i="3"/>
  <c r="G42" i="3" s="1"/>
  <c r="G14" i="3" s="1"/>
  <c r="H50" i="3"/>
  <c r="H42" i="3" s="1"/>
  <c r="H14" i="3" s="1"/>
  <c r="H301" i="3" s="1"/>
  <c r="D31" i="5"/>
  <c r="H230" i="6"/>
  <c r="H229" i="6" s="1"/>
  <c r="G203" i="6"/>
  <c r="G202" i="6" s="1"/>
  <c r="G188" i="6" s="1"/>
  <c r="G248" i="3"/>
  <c r="G247" i="3" s="1"/>
  <c r="G246" i="3" s="1"/>
  <c r="G224" i="3" s="1"/>
  <c r="G239" i="6"/>
  <c r="G238" i="6" s="1"/>
  <c r="G237" i="6" s="1"/>
  <c r="G236" i="6" s="1"/>
  <c r="G17" i="7"/>
  <c r="G11" i="7" s="1"/>
  <c r="G163" i="3"/>
  <c r="G94" i="6"/>
  <c r="G93" i="6" s="1"/>
  <c r="G92" i="6" s="1"/>
  <c r="G91" i="6" s="1"/>
  <c r="G65" i="4"/>
  <c r="G47" i="6"/>
  <c r="G46" i="6" s="1"/>
  <c r="G38" i="6" s="1"/>
  <c r="G10" i="6" s="1"/>
  <c r="G296" i="6"/>
  <c r="G295" i="6" s="1"/>
  <c r="G22" i="4"/>
  <c r="G128" i="4"/>
  <c r="H94" i="6"/>
  <c r="H93" i="6" s="1"/>
  <c r="H92" i="6" s="1"/>
  <c r="H91" i="6" s="1"/>
  <c r="G282" i="6"/>
  <c r="G281" i="6" s="1"/>
  <c r="G280" i="6" s="1"/>
  <c r="G279" i="6" s="1"/>
  <c r="G80" i="3"/>
  <c r="G79" i="3" s="1"/>
  <c r="G78" i="3" s="1"/>
  <c r="D20" i="5" s="1"/>
  <c r="K15" i="3"/>
  <c r="D12" i="5"/>
  <c r="G281" i="3"/>
  <c r="G268" i="3"/>
  <c r="G68" i="3"/>
  <c r="D18" i="5"/>
  <c r="D17" i="5" s="1"/>
  <c r="G206" i="4"/>
  <c r="G13" i="4"/>
  <c r="G113" i="3"/>
  <c r="D25" i="5"/>
  <c r="D23" i="5" s="1"/>
  <c r="H32" i="3"/>
  <c r="H31" i="3"/>
  <c r="H30" i="3" s="1"/>
  <c r="H123" i="4"/>
  <c r="H111" i="4" s="1"/>
  <c r="H110" i="4" s="1"/>
  <c r="H107" i="4"/>
  <c r="H67" i="6"/>
  <c r="H66" i="6" s="1"/>
  <c r="H65" i="6" s="1"/>
  <c r="H64" i="6" s="1"/>
  <c r="H68" i="6"/>
  <c r="G294" i="6"/>
  <c r="G293" i="6" s="1"/>
  <c r="G292" i="6" s="1"/>
  <c r="G68" i="6"/>
  <c r="F15" i="7" s="1"/>
  <c r="G67" i="6"/>
  <c r="G66" i="6" s="1"/>
  <c r="G65" i="6" s="1"/>
  <c r="G64" i="6" s="1"/>
  <c r="I42" i="3"/>
  <c r="I14" i="3" s="1"/>
  <c r="I301" i="3" s="1"/>
  <c r="I45" i="3"/>
  <c r="I40" i="6" l="1"/>
  <c r="I39" i="6"/>
  <c r="H45" i="3"/>
  <c r="H228" i="6"/>
  <c r="F16" i="7"/>
  <c r="G150" i="6"/>
  <c r="D16" i="5"/>
  <c r="D11" i="5" s="1"/>
  <c r="G15" i="4"/>
  <c r="G213" i="4" s="1"/>
  <c r="G12" i="7"/>
  <c r="D19" i="5"/>
  <c r="F56" i="2"/>
  <c r="C15" i="8"/>
  <c r="D37" i="5"/>
  <c r="D36" i="5" s="1"/>
  <c r="K224" i="3"/>
  <c r="K300" i="3" s="1"/>
  <c r="G223" i="3"/>
  <c r="D30" i="5"/>
  <c r="D28" i="5" s="1"/>
  <c r="G155" i="3"/>
  <c r="G235" i="6"/>
  <c r="G225" i="6" s="1"/>
  <c r="G77" i="3"/>
  <c r="I79" i="6"/>
  <c r="I78" i="6" s="1"/>
  <c r="I77" i="6" s="1"/>
  <c r="G78" i="6"/>
  <c r="G77" i="6" s="1"/>
  <c r="H79" i="6"/>
  <c r="H78" i="6" s="1"/>
  <c r="H77" i="6" s="1"/>
  <c r="H76" i="6" s="1"/>
  <c r="D40" i="5"/>
  <c r="D39" i="5" s="1"/>
  <c r="G267" i="3"/>
  <c r="G280" i="3"/>
  <c r="D43" i="5"/>
  <c r="D42" i="5" s="1"/>
  <c r="H44" i="3"/>
  <c r="H43" i="3"/>
  <c r="I44" i="3"/>
  <c r="I43" i="3"/>
  <c r="H227" i="6" l="1"/>
  <c r="H226" i="6" s="1"/>
  <c r="H225" i="6" s="1"/>
  <c r="D44" i="5"/>
  <c r="G76" i="6"/>
  <c r="G75" i="6" s="1"/>
  <c r="G74" i="6" s="1"/>
  <c r="G73" i="6" s="1"/>
  <c r="G313" i="6" s="1"/>
  <c r="F14" i="7"/>
  <c r="G301" i="3"/>
  <c r="C16" i="8" s="1"/>
  <c r="C14" i="8" s="1"/>
  <c r="C10" i="8" s="1"/>
  <c r="H75" i="6"/>
  <c r="H74" i="6" s="1"/>
  <c r="H73" i="6" s="1"/>
  <c r="I75" i="6"/>
  <c r="I74" i="6" s="1"/>
  <c r="I73" i="6" s="1"/>
  <c r="I313" i="6" s="1"/>
  <c r="I76" i="6"/>
  <c r="H313" i="6" l="1"/>
  <c r="F12" i="7"/>
  <c r="F11" i="7" s="1"/>
  <c r="B11" i="7" s="1"/>
  <c r="B12" i="7" s="1"/>
</calcChain>
</file>

<file path=xl/sharedStrings.xml><?xml version="1.0" encoding="utf-8"?>
<sst xmlns="http://schemas.openxmlformats.org/spreadsheetml/2006/main" count="2065" uniqueCount="456">
  <si>
    <t>Приложение  1</t>
  </si>
  <si>
    <t xml:space="preserve">              'к  решению Совета  депутатов                                      </t>
  </si>
  <si>
    <t xml:space="preserve"> городского поселения Талинка</t>
  </si>
  <si>
    <t>Код</t>
  </si>
  <si>
    <t>Наименование видов источников внутреннего финансирования дефицита бюджета</t>
  </si>
  <si>
    <t>Сумма   (тыс. руб.)</t>
  </si>
  <si>
    <t>650 01 00 00 00 00 0000 000</t>
  </si>
  <si>
    <t>ИСТОЧНИКИ ВНУТРЕННЕГО ФИНАНСИРОВАНИЯ ДЕФИЦИТОВ  БЮДЖЕТА</t>
  </si>
  <si>
    <t>650 01 03 00 00 00 0000 000</t>
  </si>
  <si>
    <t>Бюджетные кредиты от других бюджетов бюджетной системы Российской Федерации</t>
  </si>
  <si>
    <t>650 01 03 01 00 13 0000 710</t>
  </si>
  <si>
    <t>Получение кредитов от других бюджетов  бюджетной системы Российской Федерации  бюджетами городских поселений в валюте  Российской Федерации</t>
  </si>
  <si>
    <t>650 01 03 01 00 13 0000 810</t>
  </si>
  <si>
    <t>Погашение бюджетами городских поселений  кредитов от других бюджетов бюджетной системы  Российской Федерации в валюте Российской 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</si>
  <si>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</si>
  <si>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</si>
  <si>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</si>
  <si>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 городских поселений</t>
  </si>
  <si>
    <t>650 01 05 02 01 13 0000 610</t>
  </si>
  <si>
    <t>Уменьшение прочих остатков денежных средств бюджетов городских поселений</t>
  </si>
  <si>
    <t>Приложение  3</t>
  </si>
  <si>
    <t>Наименование дохода</t>
  </si>
  <si>
    <t xml:space="preserve">бюджетной </t>
  </si>
  <si>
    <t>классификации</t>
  </si>
  <si>
    <t>(тыс. рублей)</t>
  </si>
  <si>
    <t>000 1 00 00000 00 0000 000</t>
  </si>
  <si>
    <t>ДОХОДЫ</t>
  </si>
  <si>
    <t>182 1 01 02000 01 0000 000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</si>
  <si>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</si>
  <si>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</si>
  <si>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</si>
  <si>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</si>
  <si>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</si>
  <si>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</si>
  <si>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</si>
  <si>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100 1 03 02000 01 0000 000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</si>
  <si>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</si>
  <si>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</si>
  <si>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</si>
  <si>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</si>
  <si>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182 1 06 00000 00 0000 000</t>
  </si>
  <si>
    <t>Налоги  на  имущество</t>
  </si>
  <si>
    <t>182 1 06 01000 00 0000 000</t>
  </si>
  <si>
    <t>Налог на имущество физических лиц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</si>
  <si>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</si>
  <si>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</si>
  <si>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182 1 06 06000 00 0000 000</t>
  </si>
  <si>
    <t>Земельный налог</t>
  </si>
  <si>
    <t>182 1 06 06033 13 0000 110</t>
  </si>
  <si>
    <t>Земельный налог с организаций, обладающих земельным участком, расположенным в границах городских  поселений</t>
  </si>
  <si>
    <t>182 1 06 06043 13 0000 110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</si>
  <si>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</si>
  <si>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000 1 11 00000 00 0000 000</t>
  </si>
  <si>
    <t>Доходы от использования имущества , находящегося  в государственной и муниципальной собственности</t>
  </si>
  <si>
    <t>650 1 11 05013 13 0000 120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</si>
  <si>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</si>
  <si>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650 1 11 05075 13 0000 120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</si>
  <si>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</si>
  <si>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</si>
  <si>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</si>
  <si>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650 1 13 00000 00 0000 000</t>
  </si>
  <si>
    <t>Доходы от оказания платных услуг и компенсации затрат государства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</si>
  <si>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</si>
  <si>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</si>
  <si>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</si>
  <si>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</si>
  <si>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000 1 14 00000 00 0000 000</t>
  </si>
  <si>
    <t>Доходы от продажи материальных и нематериальных активов</t>
  </si>
  <si>
    <t>650 1 14 02053 13 0000 410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</si>
  <si>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</si>
  <si>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</si>
  <si>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</si>
  <si>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650 1 16 00000 00 0000 000</t>
  </si>
  <si>
    <t>Штрафы, санкции, возмещение ущерба</t>
  </si>
  <si>
    <t>650 1 16 90050 13 0000 180</t>
  </si>
  <si>
    <t>Прочие потупления от денежныхвзысканий(штрафы) и иных сумм в возмещение ущерба, зачисленные в бюджеты городских поселений</t>
  </si>
  <si>
    <t>650 1 17 00000 00 0000 000</t>
  </si>
  <si>
    <t>Прочие неналоговые доходы</t>
  </si>
  <si>
    <t>650 1 17 05050 13 0000 180</t>
  </si>
  <si>
    <t xml:space="preserve"> Прочие неналоговые доходы бюджетов городских поселений
</t>
  </si>
  <si>
    <t>000 2 00 00000 00 0000 000</t>
  </si>
  <si>
    <t>БЕЗВОЗМЕЗДНЫЕ ПОСТУПЛЕНИЯ</t>
  </si>
  <si>
    <t>650 2 02 00000 00 0000 000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</si>
  <si>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</si>
  <si>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</si>
  <si>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</si>
  <si>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</si>
  <si>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 xml:space="preserve">Субвенции бюджетам субъектов Российской Федерации и муниципальных образований </t>
  </si>
  <si>
    <t>Субвенции бюджетам городских поселений на государственную регистрацию актов гражданского состояния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</si>
  <si>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</si>
  <si>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  </t>
  </si>
  <si>
    <t>ОБ</t>
  </si>
  <si>
    <t>МБ</t>
  </si>
  <si>
    <t>Прочие межбюджетные трансферты, передаваемые бюджетам городских поселений</t>
  </si>
  <si>
    <t>650 2 07 00000 00 0000 000</t>
  </si>
  <si>
    <t>ПРОЧИЕ БЕЗВОЗМЕЗДНЫЕ ПОСТУПЛЕНИЯ</t>
  </si>
  <si>
    <t>650 2 07 05000 00 0000 000</t>
  </si>
  <si>
    <t>Прочие безвозмездные поступления в бюджеты муниципальных районов</t>
  </si>
  <si>
    <t>ВСЕГО ДОХОДОВ</t>
  </si>
  <si>
    <t xml:space="preserve"> 'к  решению Совета  депутатов     </t>
  </si>
  <si>
    <t>Наименование</t>
  </si>
  <si>
    <t>Вед</t>
  </si>
  <si>
    <t>Рз</t>
  </si>
  <si>
    <t>ПР</t>
  </si>
  <si>
    <t>ЦСР</t>
  </si>
  <si>
    <t>ВР</t>
  </si>
  <si>
    <t>В том числе за счет субвенций (субсидий) из федерального  и окружного  бюджета</t>
  </si>
  <si>
    <t>В том числе за счет субвенций  на исполнение государственных полномочий</t>
  </si>
  <si>
    <t>Общегосударственные вопросы</t>
  </si>
  <si>
    <t>01</t>
  </si>
  <si>
    <t>0102-0104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</si>
  <si>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</si>
  <si>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деятельности</t>
  </si>
  <si>
    <t>40 0 00 00000</t>
  </si>
  <si>
    <t>Непрограммные направления деятельности "Обеспечение деятельности муниципальных органов власти"</t>
  </si>
  <si>
    <t>40 1 00 00000</t>
  </si>
  <si>
    <t>Глава  муниципального  образования</t>
  </si>
  <si>
    <t>40 1 00 02030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</si>
  <si>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</si>
  <si>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</si>
  <si>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Заместители главы  муниципального  образования </t>
  </si>
  <si>
    <t>40 1 00 02060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</si>
  <si>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</si>
  <si>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 органов  местного  самоуправления</t>
  </si>
  <si>
    <t>40 1 00 02040</t>
  </si>
  <si>
    <t>Обеспечение проведения выборов и референдумов</t>
  </si>
  <si>
    <t>Реализация мероприятий</t>
  </si>
  <si>
    <t>40 1 00 99990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</si>
  <si>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</si>
  <si>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</si>
  <si>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Резервные фонды </t>
  </si>
  <si>
    <t>Резервные фонды</t>
  </si>
  <si>
    <t>40 8 00 00000</t>
  </si>
  <si>
    <t xml:space="preserve">Резервный фонд администрации городского поселения Талинка </t>
  </si>
  <si>
    <t>40 8 00 20210</t>
  </si>
  <si>
    <t>Иные  бюджетные  ассигнования</t>
  </si>
  <si>
    <t>Резервные средства</t>
  </si>
  <si>
    <t>Другие общегосударственные вопросы</t>
  </si>
  <si>
    <t>Муниципальная программа"Управление муниципальными финансами в Октябрьском районе  на 2018-2020 годы и на плановый период до 2025 года "</t>
  </si>
  <si>
    <t>16 0 00 00000</t>
  </si>
  <si>
    <t>Подпрогамма "Совершенствование межбюджетных отношений в Октябрьском районе"</t>
  </si>
  <si>
    <t>16 4 00 00000</t>
  </si>
  <si>
    <t>Основное мероприятие "Расходы на содействие местному самоуправлению в развитии исторических и иных местных традиций"</t>
  </si>
  <si>
    <t>16 4 04 00000</t>
  </si>
  <si>
    <t>Расходы на содействие развитию исторических и иных местных традиций</t>
  </si>
  <si>
    <t>16 4 04 82420</t>
  </si>
  <si>
    <t>Доля софинансирования на содействие развитию исторических и иных местных традиций</t>
  </si>
  <si>
    <t>16 4 04 S2420</t>
  </si>
  <si>
    <t>Прочие мероприятия  муниципальных  органов в рамках непрограммного  направления деятельности"Обеспечение деятельности муниципальных органов власти"</t>
  </si>
  <si>
    <t>40 1 00 02400</t>
  </si>
  <si>
    <t>Иные бюджетные ассигнования</t>
  </si>
  <si>
    <t>исполнение судебных актов Российской Федерации и мировых соглашений по возмещению причиненного вреда</t>
  </si>
  <si>
    <t xml:space="preserve">Уплата налогов, сборов и иных платежей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</si>
  <si>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</si>
  <si>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41 1 00 89020</t>
  </si>
  <si>
    <t>Национальная оборона</t>
  </si>
  <si>
    <t>02</t>
  </si>
  <si>
    <t>Мобилизационная  и вневойсковая подготовка</t>
  </si>
  <si>
    <t>03</t>
  </si>
  <si>
    <t>Непрограммные направления  деятельности</t>
  </si>
  <si>
    <t>Субвенции за счет средств федерального бюджета, не отнесенные к государственным программам</t>
  </si>
  <si>
    <t>40 4 00 00000</t>
  </si>
  <si>
    <t>Осуществление первичного воинского учета на территориях, где отсутствуют военные комиссариаты</t>
  </si>
  <si>
    <t>40 4 00 51180</t>
  </si>
  <si>
    <t>Национальная безопасность и правоохранительная деятельность</t>
  </si>
  <si>
    <t>Органы юстиции</t>
  </si>
  <si>
    <t>04</t>
  </si>
  <si>
    <t>Муниципальная программа "Развитие муниципальной службы в муниципальном образовании Октябрьский район"</t>
  </si>
  <si>
    <t>07 0 00 00000</t>
  </si>
  <si>
    <t>Основное мероприятие "Обеспечение условий для выполнения государственных полномочий, возложенных на администрацию Октябрьского района и администрации городских и сельских поселений Октябрьского района"</t>
  </si>
  <si>
    <t>07 0 06 00000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</si>
  <si>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</si>
  <si>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07 0 06 59300</t>
  </si>
  <si>
    <t>12 1 01 59300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</si>
  <si>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</si>
  <si>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 населения   и территории от чрезвычайных  ситуаций природного  и техногенного  характера, гражданская  оборона</t>
  </si>
  <si>
    <t>40 2 00 00000</t>
  </si>
  <si>
    <t>Создание и содержание резервов материальных ресурсов (запасов) для предупреждения, ликвидации чрезвычайных ситуаций</t>
  </si>
  <si>
    <t>40 2 00 20030</t>
  </si>
  <si>
    <t>Закупка товаров, работ, услуг в целях формирования государственного материального резерва</t>
  </si>
  <si>
    <t>40 2 00 99990</t>
  </si>
  <si>
    <t>Другие вопросы в области национальной безопасности и правоохранительной деятельности</t>
  </si>
  <si>
    <t>Муниципальная  программа "Профилактика правонарушений и обеспечение отдельных прав граждан в муниципальном образовании Октябрьский район"</t>
  </si>
  <si>
    <t>12 0 00 00000</t>
  </si>
  <si>
    <t>Подпрограмма "Профилактика правонарушений в сфере общественного порядка"</t>
  </si>
  <si>
    <t>12 1 00 00000</t>
  </si>
  <si>
    <t>Основное  мероприятие "Мероприятия направленные на профилактику правонарушений в сфере общественного порядка и безопасности дорожного движения"</t>
  </si>
  <si>
    <t>12 1 01 00000</t>
  </si>
  <si>
    <t>Расходы на создание условий для деятельности народных дружин</t>
  </si>
  <si>
    <t>12 1 01 82300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</si>
  <si>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</si>
  <si>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ИМТ победителям конкурсов муниципальных образований ХМАО-Югры в области созданий условий для деятельности народных дружин</t>
  </si>
  <si>
    <t>12 1 01 85120</t>
  </si>
  <si>
    <t>12 1 01 S2300</t>
  </si>
  <si>
    <t>Национальная  экономика</t>
  </si>
  <si>
    <t>Общеэкономические вопросы</t>
  </si>
  <si>
    <t>19 0 00 00000</t>
  </si>
  <si>
    <t>Подпрограмма " Содействие трудоустройству граждан"</t>
  </si>
  <si>
    <t>19 3 00 00000</t>
  </si>
  <si>
    <t>19 3 01 00000</t>
  </si>
  <si>
    <t>19 3 01 85060</t>
  </si>
  <si>
    <t>19 3 01 S5060</t>
  </si>
  <si>
    <t>Дорожное хозяйство ( дорожные  фонды)</t>
  </si>
  <si>
    <t>09</t>
  </si>
  <si>
    <t>Муниципальная  программа "Современная транспортная система в  муниципальном образовании Октябрьский район"</t>
  </si>
  <si>
    <t>11 0 00 00000</t>
  </si>
  <si>
    <t xml:space="preserve">Подпрограмма "Дорожное хозяйство " </t>
  </si>
  <si>
    <t>11 1 00 00000</t>
  </si>
  <si>
    <t>Основное  мероприятие " Реализация  мероприятий в рамках дорожной  деятельности"</t>
  </si>
  <si>
    <t>11 1 01 00000</t>
  </si>
  <si>
    <t xml:space="preserve">Расходы на строительство (реконструкцию), капитальный ремонт и ремонт автомобильных дорог общего пользования местного значения </t>
  </si>
  <si>
    <t>11 1 01 82390</t>
  </si>
  <si>
    <t>11 1 01 S2390</t>
  </si>
  <si>
    <t>Мероприятия в области национальной экономики</t>
  </si>
  <si>
    <t>40 3 00 00000</t>
  </si>
  <si>
    <t>Реализация мероприятий в рамках непрограммного направления деятельности</t>
  </si>
  <si>
    <t>40 3 00 99990</t>
  </si>
  <si>
    <t xml:space="preserve">Связь и информатика </t>
  </si>
  <si>
    <t>Прочие мероприятия  муниципальных  органов в рамках непрограммного  направления деятельности "Обеспечение деятельности муниципальных органов власти"</t>
  </si>
  <si>
    <t>Закупка товаров, работ и услуг для обеспечения государственных (муниципальных) нужд</t>
  </si>
  <si>
    <t>Другие вопросы в области  национальной  экономики</t>
  </si>
  <si>
    <t>Муниципальная  программа "Управление муниципальной собственностью в муниципальном образовании Октябрьский район"</t>
  </si>
  <si>
    <t>18 0 00 00000</t>
  </si>
  <si>
    <t>Основное  мероприятие "Организация  землеустроительных   работ"</t>
  </si>
  <si>
    <t>18 0 02 00000</t>
  </si>
  <si>
    <t>Реализация  мероприятий</t>
  </si>
  <si>
    <t>18 0 02 99990</t>
  </si>
  <si>
    <t>Жилищно-коммунальное  хозяйство</t>
  </si>
  <si>
    <t>Жилищное  хозяйство</t>
  </si>
  <si>
    <t>Мероприятия в области жилищного хозяйства</t>
  </si>
  <si>
    <t>40 6 00 00000</t>
  </si>
  <si>
    <t>40 6 00 99990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</si>
  <si>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</si>
  <si>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</si>
  <si>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Коммунальное  хозяйство</t>
  </si>
  <si>
    <t>10 0 00 00000</t>
  </si>
  <si>
    <t>10 1 00 00000</t>
  </si>
  <si>
    <t>Основное  мероприятие " Реализация мероприятий обеспечения  качественными  коммунальными  услугами"</t>
  </si>
  <si>
    <t>10 1 01 00000</t>
  </si>
  <si>
    <t>Мероприятия  в области  жилищно-коммунального хозяйства</t>
  </si>
  <si>
    <t>Благоустройство</t>
  </si>
  <si>
    <t>Муниципальная  программа "Утилизация отходов на территории   муниципального  образования  Октябрьский  район на 2014-2016 годы"</t>
  </si>
  <si>
    <t>06 0 00 00000</t>
  </si>
  <si>
    <t>Основное мероприятие "Улучшение экологической ситуации на территории Октябрьского района"</t>
  </si>
  <si>
    <t>06 0 02 99990</t>
  </si>
  <si>
    <t>Благоустройство населенных пунктов</t>
  </si>
  <si>
    <t>10 4 01 00000</t>
  </si>
  <si>
    <t>10 4 01 82200</t>
  </si>
  <si>
    <t>Мероприятия  в сфере благоустройства</t>
  </si>
  <si>
    <t>Образование</t>
  </si>
  <si>
    <t>Молодежная политика и оздоровление детей</t>
  </si>
  <si>
    <t>Муниципальная программа  "Развитие  образования в Октябрьском  районе на 2018-2020 годы и на плановый период до 2025 года"</t>
  </si>
  <si>
    <t>01 0 00 00000</t>
  </si>
  <si>
    <t>Подпрограмма " Молодежь Октябрьского  района и допризывная  подготовка"</t>
  </si>
  <si>
    <t>01 3 00 00000</t>
  </si>
  <si>
    <t>Основное  мероприятие " Реализация  эффективной  системы  социализации и самореализации, развитию  потенциала молодежи"</t>
  </si>
  <si>
    <t>01 3 01 00000</t>
  </si>
  <si>
    <t>Расходы на проведение мероприятий</t>
  </si>
  <si>
    <t>01 3 01 20600</t>
  </si>
  <si>
    <t>Расходы на выплаты персоналу казенных учреждений</t>
  </si>
  <si>
    <t>Культура, кинематография</t>
  </si>
  <si>
    <t>08</t>
  </si>
  <si>
    <t>Культура</t>
  </si>
  <si>
    <t>Муниципальная программа "Культура в муниципальном образовании Октябрьский район"</t>
  </si>
  <si>
    <t>03 0 00 00000</t>
  </si>
  <si>
    <t>Подпрограмма "Сохранение исторического и культурного наследия"</t>
  </si>
  <si>
    <t>03 1 00 00000</t>
  </si>
  <si>
    <t>Основное  мероприятие "Развитие  библиотечного  дела"</t>
  </si>
  <si>
    <t>03 1 01 00000</t>
  </si>
  <si>
    <t>Доля софинансирования к расходам на развитие сферы культуры в муниципальных образованиях автономного округа</t>
  </si>
  <si>
    <t>03 1 А1 S2520</t>
  </si>
  <si>
    <t>Мероприятия в области культуры  и кинематографии</t>
  </si>
  <si>
    <t>40 7 00 00000</t>
  </si>
  <si>
    <t>Расходы на обеспечение деятельности (оказание услуг) муниципальных учреждений</t>
  </si>
  <si>
    <t>40 7 00 00590</t>
  </si>
  <si>
    <t>Мероприятия в сфере культуры и кинематографии</t>
  </si>
  <si>
    <t>40 7 00 20700</t>
  </si>
  <si>
    <t>старшее поколение(302,5)+общепоселковые(66,0)</t>
  </si>
  <si>
    <t>Другие вопросы в области культуры, кинематографии</t>
  </si>
  <si>
    <t>Муниципальная  программа " Культура Октябрьского  района на 2016-2020 годы"</t>
  </si>
  <si>
    <t>Подпрограмма " Профессиональное искусство и самодеятельное  художенственное  творчество"</t>
  </si>
  <si>
    <t>03 3 00 00000</t>
  </si>
  <si>
    <t>Основное  мероприятие " Сохранение и развитие народных художественных помыслов и ремесел, народной культуры и самодеятельного (любительского ) художественного  творчества</t>
  </si>
  <si>
    <t>03 3 01 00000</t>
  </si>
  <si>
    <t>03 3 01 20700</t>
  </si>
  <si>
    <t xml:space="preserve">Закупка товаров, работ и услуг для государственных (муниципальных) нужд
</t>
  </si>
  <si>
    <t>Подпрограмма " Реализация  творческого потенциала   жителей Октябрьского  района"</t>
  </si>
  <si>
    <t>03 4 00 00000</t>
  </si>
  <si>
    <t>Основное  мероприятие "Стимулирование культурного разнообразия"</t>
  </si>
  <si>
    <t>03 4 02 00000</t>
  </si>
  <si>
    <t>03 4 02 20900</t>
  </si>
  <si>
    <t>Основное  мероприятие " Поддержка  деятелей культуры и искусства "</t>
  </si>
  <si>
    <t>03 4 03 00000</t>
  </si>
  <si>
    <t>03 4 03 20700</t>
  </si>
  <si>
    <t xml:space="preserve"> Социальное обеспечение и иные выплаты населению
</t>
  </si>
  <si>
    <t>Премии и гранты</t>
  </si>
  <si>
    <t>Социальная политика</t>
  </si>
  <si>
    <t>Пенсионное обеспечение</t>
  </si>
  <si>
    <t>Пенсии за выслугу лет, дополнительное пенсионное обеспечение</t>
  </si>
  <si>
    <t>40 1 00 02410</t>
  </si>
  <si>
    <t>Социальное обеспечение и иные выплаты населению</t>
  </si>
  <si>
    <t>Публичные нормативные социальные выплаты гражданам</t>
  </si>
  <si>
    <t>КВР 312 КОСГУ 263</t>
  </si>
  <si>
    <t>Физическая культура и спорт</t>
  </si>
  <si>
    <t>Физическая  культура</t>
  </si>
  <si>
    <t>Муниципальная программа " Развитие  физической  культуры и спорта на территории Октябрьского  района на 2018-2020 годы и на плановый период до 2025 года"</t>
  </si>
  <si>
    <t>04 0 00 00000</t>
  </si>
  <si>
    <t xml:space="preserve">Подпрограмма" Развитие  массовой  физической  культуры  и спорта" </t>
  </si>
  <si>
    <t>04 1 00 00000</t>
  </si>
  <si>
    <t>Основное  мероприятие "Мероприятия на развитие массовой физической культуры и спорта"</t>
  </si>
  <si>
    <t>04 1 01 00000</t>
  </si>
  <si>
    <t>04 1 01 20800</t>
  </si>
  <si>
    <t>ИМТ на реализацию мероприятий  по проведению смотров-конкурсов в сфере физической культуры и спорта  (ОБ)</t>
  </si>
  <si>
    <t>04 1 01 85200</t>
  </si>
  <si>
    <t>Мероприятия в области физической культуры и спорта</t>
  </si>
  <si>
    <t>41 0 00 00000</t>
  </si>
  <si>
    <t>41 0 00 00590</t>
  </si>
  <si>
    <t>Мероприятия в сфере физической культуры и спорта в рамках непрограммного направления деятельности</t>
  </si>
  <si>
    <t>41 0 00 20800</t>
  </si>
  <si>
    <t>ВСЕГО</t>
  </si>
  <si>
    <t xml:space="preserve">(муниципальным программам и не программным направлениям деятельности) группам и подгруппам </t>
  </si>
  <si>
    <t>видов расходов классификации расходов бюджета городского поселения Талинка</t>
  </si>
  <si>
    <t>В том числе за счет субвенций из федерального   бюджета</t>
  </si>
  <si>
    <t>В том числе за счет субвенций из регионального фонда компенсаций</t>
  </si>
  <si>
    <t>Муниципальные программы</t>
  </si>
  <si>
    <t>Муниципальная программа  "Развитие  образования муниципальном образовании Октябрьский район "</t>
  </si>
  <si>
    <t>Расходы на модернизацию общедоступных муниципальных  библиотек</t>
  </si>
  <si>
    <t>11 1 01 99990</t>
  </si>
  <si>
    <t>Расходы для создания условий для деятельности  народных дружин</t>
  </si>
  <si>
    <t>12 1 0182300</t>
  </si>
  <si>
    <t>12 1 01S2300</t>
  </si>
  <si>
    <t>Муниципальная программа "Управление муниципальными финансами в муниципальном образовании Октябрьский район"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</si>
  <si>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</si>
  <si>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</si>
  <si>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Иные межбюджетные трансферты</t>
  </si>
  <si>
    <t>Государственные программы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</si>
  <si>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деятельности, не отнесенные к государственным программам" за счет средств федерального бюджета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</si>
  <si>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</si>
  <si>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 xml:space="preserve">Другие общегосударственные вопросы </t>
  </si>
  <si>
    <t>Мобилизационная и вневойсковая подготовка</t>
  </si>
  <si>
    <t>Национальная экономика</t>
  </si>
  <si>
    <t>Дорожное хозяйство ( дорожные фонды 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</si>
  <si>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</si>
  <si>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</si>
  <si>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</si>
  <si>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</si>
  <si>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Физическая культура</t>
  </si>
  <si>
    <t xml:space="preserve">Обеспечение проведения выборов и референдумов 
</t>
  </si>
  <si>
    <t>Муниципальная программа "Управление муниципальными финансами в Октябрьском районе на 2018-2020 годы и на плановый период до 2025 года"</t>
  </si>
  <si>
    <t>Расходы на реализацию мероприятий</t>
  </si>
  <si>
    <t>Муниципальная программа  "Развитие  образования в муниципальном образовании Октябрьский  район"</t>
  </si>
  <si>
    <t>Культура и кинематография</t>
  </si>
  <si>
    <t>Муниципальная  программа " Культура в муниципальном образовании Октябрьский район"</t>
  </si>
  <si>
    <t>Подпрограмма " Профессиональное искусство и самодеятельное  художественное  творчество"</t>
  </si>
  <si>
    <t>Муниципальная программа " Развитие  физической  культуры и спорта в  Октябрьском  районе"</t>
  </si>
  <si>
    <t>Муниципальное образование</t>
  </si>
  <si>
    <t>Дотация на выравнивание уровня бюджетной обеспеченности</t>
  </si>
  <si>
    <t>Дотация на сбалансированность</t>
  </si>
  <si>
    <t>Субсидии</t>
  </si>
  <si>
    <t>Субвенции</t>
  </si>
  <si>
    <t>городское поселение Талинка</t>
  </si>
  <si>
    <t>ИТОГО:</t>
  </si>
  <si>
    <t>в том числе:</t>
  </si>
  <si>
    <t>Расходы на развитие сферы культуры в муниципальных образованиях Ханты-Мансийского автономного округа – Югры в рамках основного  мероприятия "Развитие  библиотечного  дела" подпрограммы "Сохранение исторического и культурного наследия" муниципальной программы  "Культура в муниципальном образовании Октябрьский район"</t>
  </si>
  <si>
    <t>Расходы на строительство (реконструкцию), капитальный ремонт и ремонт автомобильных дорог общего пользования местного значения в рамках  основного  мероприятия " Реализация  мероприятий в рамках дорожной  деятельности" подпрограммы  "Дорожное хозяйство " муниципальной  программы "Современная транспортная система в  муниципальном образовании Октябрьский район"</t>
  </si>
  <si>
    <t>Расходы на создания условий для деятельности  народных дружин в рамках основного  мероприятия "Мероприятия направленные на профилактику правонарушений в сфере общественного порядка и безопасности дорожного движения" подпрограммы "Профилактика правонарушений в сфере общественного порядка" муниципальной  программы "Профилактика правонарушений и обеспечение отдельных прав граждан в муниципальном образовании Октябрьский район"</t>
  </si>
  <si>
    <t>Приложение  2</t>
  </si>
  <si>
    <t>Приложение  4</t>
  </si>
  <si>
    <t>Приложение  5</t>
  </si>
  <si>
    <t>Приложение 6</t>
  </si>
  <si>
    <t>Приложение 7</t>
  </si>
  <si>
    <t>100 1 03 02231 01 0000 110</t>
  </si>
  <si>
    <t>100 1 03 02241 01 0000 110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</si>
  <si>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</si>
  <si>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</si>
  <si>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100 1 03 02261 01 0000 110</t>
  </si>
  <si>
    <t>650 1 17 01050 13 0000 180</t>
  </si>
  <si>
    <t xml:space="preserve">Невыясненные поступления, зачисляемые в  бюджеты городских поселений
</t>
  </si>
  <si>
    <t>650 2 02 30000 00 0000 150</t>
  </si>
  <si>
    <t>650 2 02 35930 13 0000 150</t>
  </si>
  <si>
    <t>650 2 02 35118 13 0000 150</t>
  </si>
  <si>
    <t>650 2 02 40000 00 0000 150</t>
  </si>
  <si>
    <t>650 2 02 49999 13 0000 150</t>
  </si>
  <si>
    <t>650 2 07 05030 13 0000 150</t>
  </si>
  <si>
    <t>Прочие безвозмездные поступления в бюджеты городских поселений</t>
  </si>
  <si>
    <t>650 2 02 10000 00 0000 150</t>
  </si>
  <si>
    <t xml:space="preserve">650 2 02 15001 13 0000 150
</t>
  </si>
  <si>
    <t>650 2 02 15002 13 0000 150</t>
  </si>
  <si>
    <t>Субвенции бюджетам городских поселений на выполнение передаваемых полномочий субъектов Российской Федерации</t>
  </si>
  <si>
    <t>650 2 02 30024 13 0000 150</t>
  </si>
  <si>
    <t>Муниципальная  программа «Улучшение условий и охраны труда, развитие социального партнерства и содействие занятости населения в муниципальном образовании Октябрьский район"</t>
  </si>
  <si>
    <t>Основное  мероприятие " Реализация мероприятий по содействию трудоустройству граждан"</t>
  </si>
  <si>
    <t>Расходы на реализацию мероприятий по содействию  трудоустройства  граждан (бюджет автномного округа)</t>
  </si>
  <si>
    <t>Расходы на реализацию мероприятий по содействию  трудоустройства  граждан (доля софинансирования местного бюджета)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</si>
  <si>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</si>
  <si>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для деятельности народных дружин, полученные поселением в конкурсе муниципальных образований ХМАО-Югры в качестве победителя</t>
  </si>
  <si>
    <t>Муниципальная программа «Жилищно – коммунальный комплекс и городская среда в муниципальном образовании Октябрьский район»</t>
  </si>
  <si>
    <t>Подпрограмма  «Создание условий для обеспечения качественными коммунальными услугами»</t>
  </si>
  <si>
    <t>Расходы на реализацию полномочий в сфере жилищно-коммунального комплекса</t>
  </si>
  <si>
    <t>10 1 01 82591</t>
  </si>
  <si>
    <t>10 1 01 S2591</t>
  </si>
  <si>
    <t>41 1 0089020</t>
  </si>
  <si>
    <t>Муниципальная программа «Жилищно-коммунальный комплекс и городская среда в муниципальном образовании Октябрьский район»</t>
  </si>
  <si>
    <t>10 5 00 00000</t>
  </si>
  <si>
    <t>10 5 F2 00000</t>
  </si>
  <si>
    <t>10 5 F2 55550</t>
  </si>
  <si>
    <t>Подпрограмма «Формирование комфортной городской среды»</t>
  </si>
  <si>
    <t>Основное мероприятие "Федеральный проект "Формирование комфортной городской среды"</t>
  </si>
  <si>
    <t>Мероприятия по защите населения и территории от чрезвычайных ситуаций природного и техногенного характера, гражданская оборона</t>
  </si>
  <si>
    <t>Реализация программ формирования современной городской среды  (Проведение мероприятий по благоустройству дворовых
территорий и мест общего пользования)</t>
  </si>
  <si>
    <t>10 5 01 00000</t>
  </si>
  <si>
    <t>10 5 01 99990</t>
  </si>
  <si>
    <t>Основное мероприятие "Увеличение количества благоустроенных дворовых территорий и мест общего пользования"</t>
  </si>
  <si>
    <t>41 2 00 00000</t>
  </si>
  <si>
    <t>Наказы избирателей депутатам Думы Ханты-Мансийского автономного округа - Югры</t>
  </si>
  <si>
    <t>41 2 00 85160</t>
  </si>
  <si>
    <t>Расходы на финансирование наказов избирателей депутатам Думы Ханты-Мансийского автономного округа - Югры</t>
  </si>
  <si>
    <t>Охрана окружающей среды</t>
  </si>
  <si>
    <t>Другие вопросы в области охраны окружающей среды</t>
  </si>
  <si>
    <t>06 0 02 00000</t>
  </si>
  <si>
    <t>Расходы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</si>
  <si>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06 0 02 84290</t>
  </si>
  <si>
    <t xml:space="preserve"> Муниципальная программа "Экологическая безопасность в муниципальном образовании Октябрьский район"</t>
  </si>
  <si>
    <t xml:space="preserve">Другие вопросы в области социальной политики 
</t>
  </si>
  <si>
    <t>Другие вопросы в области социальной политики</t>
  </si>
  <si>
    <t xml:space="preserve">        Источники внутреннего финансирования дефицита бюджета                                городского поселения Талинка на 2019 год                                                                                           </t>
  </si>
  <si>
    <t>Доходы бюджета городского поселение Талинка на 2019 год</t>
  </si>
  <si>
    <t>План на 2019 года</t>
  </si>
  <si>
    <t xml:space="preserve">Распределение бюджетных ассигнований по разделам, подразделам, </t>
  </si>
  <si>
    <t>целевым статьям (муниципальным программам и не программным</t>
  </si>
  <si>
    <t xml:space="preserve"> направлениям деятельности), группам и подгруппам видов расходов</t>
  </si>
  <si>
    <t xml:space="preserve"> классификации расходов бюджета городского поселения Талинка</t>
  </si>
  <si>
    <t xml:space="preserve"> на 2019 год</t>
  </si>
  <si>
    <t>Сумма на 2019 года (тыс. рублей)</t>
  </si>
  <si>
    <t xml:space="preserve">Распределение бюджетных ассигнований по целевым статьям </t>
  </si>
  <si>
    <t>Распределение бюджетных ассигнований по разделам и подразделам классификации расходов бюджета муниципального образования городского поселения Талинка на 2019 год</t>
  </si>
  <si>
    <t>Ведомственная  структура  расходов бюджета городского поселения Талинка на 2019 год</t>
  </si>
  <si>
    <t xml:space="preserve">Распределение межбюджетных трансфертов </t>
  </si>
  <si>
    <t>бюджета городского поселения Талинка  на 2019 год</t>
  </si>
  <si>
    <t xml:space="preserve">Сумма на 2019 года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</si>
  <si>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</si>
  <si>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03 1 01 82520</t>
  </si>
  <si>
    <t>03 1 01 S2520</t>
  </si>
  <si>
    <t>Расходы на развитие сферы культуры в муниципальных образованиях автономного округа</t>
  </si>
  <si>
    <t>Реализация мероприятий "Улучшение экологической ситуации на территории Октябрьского района" в рамках муниципальной  программа Муниципальная  программа "Экологическая безопасность в муниципальном образовании Октябрьский район"</t>
  </si>
  <si>
    <t>Реализация программ формирования современной городской среды  (Проведение мероприятий по благоустройству дворовых
территорий и мест общего пользования)в рамках основного мероприятия "Федеральный проект "Формирование комфортной городской среды" подпрограммы «Формирование комфортной городской среды» муниципальной программы «Жилищно-коммунальный комплекс и городская среда в муниципальном образовании Октябрьский район»</t>
  </si>
  <si>
    <t>Реализация мероприятий "Увеличение количества благоустроенных дворовых территорий и мест общего пользования" рамках основного мероприятия "Федеральный проект "Формирование комфортной городской среды" подпрограммы «Формирование комфортной городской среды» муниципальной программы «Жилищно-коммунальный комплекс и городская среда в муниципальном образовании Октябрьский район»</t>
  </si>
  <si>
    <t>Реализация мероприятий "Организация  землеустроительных   работ" в рамках муниципальной  программы "Управление муниципальной собственностью в муниципальном образовании Октябрьский район"</t>
  </si>
  <si>
    <t>Расходы на реализацию мероприятий по содействию  трудоустройства  граждан в рамках сновного  мероприятия " Реализация мероприятий по содействию трудоустройству граждан" подпрограммы " Содействие трудоустройству граждан" муниципальной  программы «Улучшение условий и охраны труда, развитие социального партнерства и содействие занятости населения в муниципальном образовании Октябрьский район"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</si>
  <si>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</si>
  <si>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полномочий в сфере жилищно-коммунального комплекса в рамках  основного  мероприятия " Реализация мероприятий обеспечения  качественными  коммунальными  услугами" подпрограммы  "Создание условий для обеспечения качественными коммунальными услугами" муниципальной  программы «Жилищно – коммунальный комплекс и городская среда в муниципальном образовании Октябрьский район»</t>
  </si>
  <si>
    <t>Муниципальная программа "Экологическая безопасность в муниципальном образовании Октябрьский район"</t>
  </si>
  <si>
    <t>Расходы за счет средств резервного фонда Правительства Ханты-Мансийского автономного округа -Югры</t>
  </si>
  <si>
    <t>06 0 02 85150</t>
  </si>
  <si>
    <t>Реаизация мероприятия "Улучшение экологической ситуации на территории Октябрьского района" в рамках  Муниципальной программы "Экологическая безопасность в муниципальном образовании Октябрьский район"</t>
  </si>
  <si>
    <t>от "27"августа 2019 года №33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</si>
</sst>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0.000"/>
    <numFmt numFmtId="167" formatCode="000"/>
    <numFmt numFmtId="168" formatCode="0000000"/>
    <numFmt numFmtId="169" formatCode="00"/>
    <numFmt numFmtId="170" formatCode="#,##0.0;[Red]\-#,##0.0;0.0"/>
  </numFmts>
  <fonts count="61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sz val="10"/>
      <name val="Arial Cyr"/>
      <charset val="204"/>
    </font>
    <font>
      <sz val="12"/>
      <color rgb="FFFF0066"/>
      <name val="Arial Narrow"/>
      <family val="2"/>
      <charset val="204"/>
    </font>
    <font>
      <sz val="12"/>
      <color rgb="FF0000FF"/>
      <name val="Arial Narrow"/>
      <family val="2"/>
      <charset val="204"/>
    </font>
    <font>
      <sz val="10"/>
      <color rgb="FF0000FF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Arial Narrow"/>
      <family val="2"/>
      <charset val="204"/>
    </font>
    <font>
      <sz val="14"/>
      <color rgb="FF0000FF"/>
      <name val="Times New Roman Cyr"/>
      <family val="1"/>
      <charset val="204"/>
    </font>
    <font>
      <sz val="10"/>
      <color rgb="FFFF0066"/>
      <name val="Times New Roman Cyr"/>
      <family val="1"/>
      <charset val="204"/>
    </font>
    <font>
      <b/>
      <sz val="11"/>
      <name val="Arial Narrow"/>
      <family val="2"/>
      <charset val="204"/>
    </font>
    <font>
      <b/>
      <sz val="10"/>
      <color rgb="FF0000FF"/>
      <name val="Times New Roman Cyr"/>
      <family val="1"/>
      <charset val="204"/>
    </font>
    <font>
      <b/>
      <sz val="10"/>
      <color rgb="FFFF0066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color theme="0"/>
      <name val="Times New Roman Cyr"/>
      <family val="1"/>
      <charset val="204"/>
    </font>
    <font>
      <sz val="10"/>
      <color indexed="45"/>
      <name val="Times New Roman Cyr"/>
      <family val="1"/>
      <charset val="204"/>
    </font>
    <font>
      <sz val="12"/>
      <color theme="0"/>
      <name val="Arial Narrow"/>
      <family val="2"/>
      <charset val="204"/>
    </font>
    <font>
      <sz val="12"/>
      <color indexed="45"/>
      <name val="Arial Narrow"/>
      <family val="2"/>
      <charset val="204"/>
    </font>
    <font>
      <sz val="10"/>
      <color indexed="12"/>
      <name val="Times New Roman Cyr"/>
      <family val="1"/>
      <charset val="204"/>
    </font>
    <font>
      <sz val="12"/>
      <color indexed="12"/>
      <name val="Arial Narrow"/>
      <family val="2"/>
      <charset val="204"/>
    </font>
    <font>
      <sz val="10"/>
      <color indexed="10"/>
      <name val="Times New Roman Cyr"/>
      <family val="1"/>
      <charset val="204"/>
    </font>
    <font>
      <b/>
      <sz val="10"/>
      <color theme="0"/>
      <name val="Times New Roman Cyr"/>
      <family val="1"/>
      <charset val="204"/>
    </font>
    <font>
      <b/>
      <sz val="10"/>
      <color indexed="14"/>
      <name val="Times New Roman Cyr"/>
      <family val="1"/>
      <charset val="204"/>
    </font>
    <font>
      <b/>
      <sz val="10"/>
      <color indexed="45"/>
      <name val="Times New Roman Cyr"/>
      <family val="1"/>
      <charset val="204"/>
    </font>
    <font>
      <sz val="12"/>
      <color indexed="10"/>
      <name val="Arial Narrow"/>
      <family val="2"/>
      <charset val="204"/>
    </font>
    <font>
      <sz val="10"/>
      <color rgb="FF0000FF"/>
      <name val="Times New Roman Cyr"/>
      <family val="1"/>
      <charset val="204"/>
    </font>
    <font>
      <sz val="12"/>
      <color theme="9" tint="-0.499984740745262"/>
      <name val="Arial Narrow"/>
      <family val="2"/>
      <charset val="204"/>
    </font>
    <font>
      <sz val="14"/>
      <name val="Times New Roman Cyr"/>
      <family val="1"/>
      <charset val="204"/>
    </font>
    <font>
      <sz val="12"/>
      <color rgb="FF0000CC"/>
      <name val="Arial Narrow"/>
      <family val="2"/>
      <charset val="204"/>
    </font>
    <font>
      <sz val="10"/>
      <color rgb="FF0000CC"/>
      <name val="Times New Roman Cyr"/>
      <family val="1"/>
      <charset val="204"/>
    </font>
    <font>
      <b/>
      <sz val="12"/>
      <color rgb="FF0000CC"/>
      <name val="Arial Narrow"/>
      <family val="2"/>
      <charset val="204"/>
    </font>
    <font>
      <sz val="12"/>
      <color indexed="15"/>
      <name val="Arial Narrow"/>
      <family val="2"/>
      <charset val="204"/>
    </font>
    <font>
      <sz val="12"/>
      <color indexed="11"/>
      <name val="Arial Narrow"/>
      <family val="2"/>
      <charset val="204"/>
    </font>
    <font>
      <sz val="10"/>
      <color indexed="11"/>
      <name val="Times New Roman Cyr"/>
      <family val="1"/>
      <charset val="204"/>
    </font>
    <font>
      <sz val="12"/>
      <color theme="1"/>
      <name val="Arial Narrow"/>
      <family val="2"/>
      <charset val="204"/>
    </font>
    <font>
      <b/>
      <sz val="12"/>
      <color rgb="FF0000FF"/>
      <name val="Times New Roman Cyr"/>
      <family val="1"/>
      <charset val="204"/>
    </font>
    <font>
      <sz val="12"/>
      <color rgb="FF0000FF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rgb="FFFF0066"/>
      <name val="Times New Roman Cyr"/>
      <family val="1"/>
      <charset val="204"/>
    </font>
    <font>
      <b/>
      <sz val="12"/>
      <color rgb="FF0000FF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0"/>
      <color theme="1"/>
      <name val="Times New Roman Cyr"/>
      <family val="1"/>
      <charset val="204"/>
    </font>
    <font>
      <b/>
      <sz val="14"/>
      <color rgb="FF0000FF"/>
      <name val="Arial Narrow"/>
      <family val="2"/>
      <charset val="204"/>
    </font>
    <font>
      <sz val="10"/>
      <name val="Arial Narrow"/>
      <family val="2"/>
      <charset val="204"/>
    </font>
    <font>
      <b/>
      <sz val="14"/>
      <name val="Arial Narrow"/>
      <family val="2"/>
      <charset val="204"/>
    </font>
    <font>
      <sz val="12"/>
      <name val="Arial Cyr"/>
      <family val="2"/>
      <charset val="204"/>
    </font>
    <font>
      <b/>
      <sz val="13"/>
      <name val="Arial Narrow"/>
      <family val="2"/>
      <charset val="204"/>
    </font>
    <font>
      <sz val="13"/>
      <name val="Arial Cyr"/>
      <charset val="204"/>
    </font>
    <font>
      <sz val="13"/>
      <name val="Arial Narrow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i/>
      <sz val="12"/>
      <name val="Arial Narrow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rgb="FFCCFFCC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rgb="FFFFCCFF"/>
        <bgColor indexed="26"/>
      </patternFill>
    </fill>
    <fill>
      <patternFill patternType="solid">
        <fgColor rgb="FFFFCCFF"/>
      </patternFill>
    </fill>
    <fill>
      <patternFill patternType="solid">
        <fgColor rgb="FFFFCCFF"/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5"/>
        <bgColor indexed="27"/>
      </patternFill>
    </fill>
    <fill>
      <patternFill patternType="solid">
        <fgColor rgb="FF66FFCC"/>
        <bgColor indexed="64"/>
      </patternFill>
    </fill>
    <fill>
      <patternFill patternType="solid">
        <fgColor theme="0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B3FFFF"/>
        <bgColor indexed="64"/>
      </patternFill>
    </fill>
    <fill>
      <patternFill patternType="solid">
        <fgColor rgb="FFFF99CC"/>
        <bgColor indexed="29"/>
      </patternFill>
    </fill>
  </fills>
  <borders count="1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9">
    <xf numFmtId="0" fontId="0" fillId="0" borderId="0" xfId="0"/>
    <xf numFmtId="165" fontId="2" fillId="0" borderId="0" xfId="2" applyNumberFormat="1" applyFont="1"/>
    <xf numFmtId="0" fontId="7" fillId="0" borderId="0" xfId="2" applyFont="1"/>
    <xf numFmtId="0" fontId="8" fillId="0" borderId="0" xfId="8" applyFont="1" applyFill="1"/>
    <xf numFmtId="0" fontId="8" fillId="0" borderId="0" xfId="8" applyFont="1"/>
    <xf numFmtId="0" fontId="9" fillId="0" borderId="0" xfId="8" applyFont="1" applyFill="1"/>
    <xf numFmtId="0" fontId="9" fillId="0" borderId="0" xfId="8" applyFont="1"/>
    <xf numFmtId="0" fontId="10" fillId="0" borderId="0" xfId="8" applyFont="1"/>
    <xf numFmtId="0" fontId="11" fillId="0" borderId="0" xfId="8" applyFont="1" applyFill="1"/>
    <xf numFmtId="0" fontId="11" fillId="0" borderId="0" xfId="8" applyFont="1"/>
    <xf numFmtId="0" fontId="2" fillId="0" borderId="0" xfId="8" applyFont="1"/>
    <xf numFmtId="0" fontId="12" fillId="0" borderId="0" xfId="8" applyFont="1" applyFill="1"/>
    <xf numFmtId="0" fontId="13" fillId="0" borderId="39" xfId="8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8" applyFont="1" applyFill="1"/>
    <xf numFmtId="0" fontId="14" fillId="0" borderId="0" xfId="8" applyFont="1"/>
    <xf numFmtId="0" fontId="3" fillId="0" borderId="41" xfId="8" applyFont="1" applyBorder="1" applyAlignment="1">
      <alignment horizontal="center" vertical="center"/>
    </xf>
    <xf numFmtId="0" fontId="16" fillId="0" borderId="0" xfId="8" applyFont="1" applyFill="1"/>
    <xf numFmtId="0" fontId="16" fillId="0" borderId="0" xfId="8" applyFont="1"/>
    <xf numFmtId="0" fontId="17" fillId="0" borderId="0" xfId="8" applyFont="1" applyFill="1"/>
    <xf numFmtId="0" fontId="18" fillId="0" borderId="0" xfId="8" applyFont="1" applyFill="1"/>
    <xf numFmtId="0" fontId="18" fillId="0" borderId="0" xfId="8" applyFont="1"/>
    <xf numFmtId="167" fontId="2" fillId="0" borderId="15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5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5" xfId="8" applyNumberFormat="1" applyFont="1" applyFill="1" applyBorder="1" applyAlignment="1" applyProtection="1">
      <alignment horizontal="right" vertical="center"/>
      <protection hidden="1"/>
    </xf>
    <xf numFmtId="167" fontId="2" fillId="5" borderId="15" xfId="8" applyNumberFormat="1" applyFont="1" applyFill="1" applyBorder="1" applyAlignment="1" applyProtection="1">
      <alignment horizontal="right" vertical="center" wrapText="1"/>
      <protection hidden="1"/>
    </xf>
    <xf numFmtId="169" fontId="2" fillId="5" borderId="15" xfId="8" applyNumberFormat="1" applyFont="1" applyFill="1" applyBorder="1" applyAlignment="1" applyProtection="1">
      <alignment horizontal="right" vertical="center" wrapText="1"/>
      <protection hidden="1"/>
    </xf>
    <xf numFmtId="169" fontId="2" fillId="5" borderId="15" xfId="8" applyNumberFormat="1" applyFont="1" applyFill="1" applyBorder="1" applyAlignment="1" applyProtection="1">
      <alignment horizontal="right" vertical="center"/>
      <protection hidden="1"/>
    </xf>
    <xf numFmtId="0" fontId="2" fillId="0" borderId="15" xfId="0" applyFont="1" applyBorder="1" applyAlignment="1">
      <alignment vertical="center" wrapText="1"/>
    </xf>
    <xf numFmtId="0" fontId="19" fillId="0" borderId="0" xfId="8" applyFont="1" applyFill="1" applyAlignment="1">
      <alignment vertical="center"/>
    </xf>
    <xf numFmtId="0" fontId="20" fillId="0" borderId="0" xfId="8" applyFont="1" applyFill="1" applyAlignment="1">
      <alignment vertical="center"/>
    </xf>
    <xf numFmtId="0" fontId="20" fillId="0" borderId="0" xfId="8" applyFont="1" applyAlignment="1">
      <alignment vertical="center"/>
    </xf>
    <xf numFmtId="0" fontId="2" fillId="5" borderId="15" xfId="0" applyFont="1" applyFill="1" applyBorder="1" applyAlignment="1">
      <alignment vertical="center" wrapText="1"/>
    </xf>
    <xf numFmtId="49" fontId="19" fillId="0" borderId="0" xfId="8" applyNumberFormat="1" applyFont="1" applyFill="1" applyAlignment="1">
      <alignment vertical="center"/>
    </xf>
    <xf numFmtId="0" fontId="21" fillId="0" borderId="0" xfId="8" applyFont="1" applyFill="1"/>
    <xf numFmtId="0" fontId="21" fillId="0" borderId="0" xfId="8" applyFont="1"/>
    <xf numFmtId="0" fontId="22" fillId="0" borderId="0" xfId="8" applyFont="1" applyFill="1" applyAlignment="1">
      <alignment vertical="center"/>
    </xf>
    <xf numFmtId="0" fontId="23" fillId="0" borderId="0" xfId="8" applyFont="1" applyFill="1"/>
    <xf numFmtId="0" fontId="23" fillId="0" borderId="0" xfId="8" applyFont="1"/>
    <xf numFmtId="0" fontId="2" fillId="0" borderId="15" xfId="0" applyFont="1" applyBorder="1" applyAlignment="1">
      <alignment horizontal="right" vertical="center" wrapText="1"/>
    </xf>
    <xf numFmtId="0" fontId="2" fillId="5" borderId="15" xfId="0" applyFont="1" applyFill="1" applyBorder="1" applyAlignment="1">
      <alignment horizontal="right" vertical="center" wrapText="1"/>
    </xf>
    <xf numFmtId="0" fontId="24" fillId="0" borderId="0" xfId="8" applyFont="1" applyFill="1"/>
    <xf numFmtId="0" fontId="25" fillId="0" borderId="0" xfId="8" applyFont="1" applyFill="1"/>
    <xf numFmtId="0" fontId="25" fillId="0" borderId="0" xfId="8" applyFont="1"/>
    <xf numFmtId="0" fontId="26" fillId="0" borderId="0" xfId="8" applyFont="1" applyFill="1"/>
    <xf numFmtId="0" fontId="26" fillId="0" borderId="0" xfId="8" applyFont="1"/>
    <xf numFmtId="0" fontId="2" fillId="8" borderId="15" xfId="4" applyNumberFormat="1" applyFont="1" applyFill="1" applyBorder="1" applyAlignment="1" applyProtection="1">
      <alignment horizontal="right" vertical="center"/>
      <protection hidden="1"/>
    </xf>
    <xf numFmtId="168" fontId="2" fillId="0" borderId="15" xfId="4" applyNumberFormat="1" applyFont="1" applyFill="1" applyBorder="1" applyAlignment="1" applyProtection="1">
      <alignment vertical="center" wrapText="1"/>
      <protection hidden="1"/>
    </xf>
    <xf numFmtId="0" fontId="2" fillId="5" borderId="15" xfId="4" applyNumberFormat="1" applyFont="1" applyFill="1" applyBorder="1" applyAlignment="1" applyProtection="1">
      <alignment horizontal="right" vertical="center"/>
      <protection hidden="1"/>
    </xf>
    <xf numFmtId="167" fontId="2" fillId="9" borderId="15" xfId="8" applyNumberFormat="1" applyFont="1" applyFill="1" applyBorder="1" applyAlignment="1" applyProtection="1">
      <alignment horizontal="right" vertical="center" wrapText="1"/>
      <protection hidden="1"/>
    </xf>
    <xf numFmtId="0" fontId="20" fillId="10" borderId="0" xfId="8" applyFont="1" applyFill="1" applyAlignment="1">
      <alignment vertical="center"/>
    </xf>
    <xf numFmtId="167" fontId="2" fillId="11" borderId="15" xfId="8" applyNumberFormat="1" applyFont="1" applyFill="1" applyBorder="1" applyAlignment="1" applyProtection="1">
      <alignment horizontal="right" vertical="center" wrapText="1"/>
      <protection hidden="1"/>
    </xf>
    <xf numFmtId="167" fontId="2" fillId="12" borderId="15" xfId="8" applyNumberFormat="1" applyFont="1" applyFill="1" applyBorder="1" applyAlignment="1" applyProtection="1">
      <alignment horizontal="right" vertical="center" wrapText="1"/>
      <protection hidden="1"/>
    </xf>
    <xf numFmtId="167" fontId="2" fillId="8" borderId="15" xfId="8" applyNumberFormat="1" applyFont="1" applyFill="1" applyBorder="1" applyAlignment="1" applyProtection="1">
      <alignment horizontal="right" vertical="center" wrapText="1"/>
      <protection hidden="1"/>
    </xf>
    <xf numFmtId="0" fontId="18" fillId="10" borderId="0" xfId="8" applyFont="1" applyFill="1"/>
    <xf numFmtId="0" fontId="27" fillId="0" borderId="0" xfId="8" applyFont="1" applyFill="1" applyAlignment="1">
      <alignment vertical="center"/>
    </xf>
    <xf numFmtId="167" fontId="2" fillId="8" borderId="15" xfId="4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8" applyFont="1" applyFill="1" applyAlignment="1">
      <alignment vertical="center"/>
    </xf>
    <xf numFmtId="0" fontId="28" fillId="0" borderId="0" xfId="8" applyFont="1" applyFill="1"/>
    <xf numFmtId="0" fontId="28" fillId="0" borderId="0" xfId="8" applyFont="1"/>
    <xf numFmtId="0" fontId="28" fillId="10" borderId="0" xfId="8" applyFont="1" applyFill="1"/>
    <xf numFmtId="0" fontId="29" fillId="0" borderId="0" xfId="8" applyFont="1" applyFill="1" applyAlignment="1">
      <alignment vertical="center"/>
    </xf>
    <xf numFmtId="0" fontId="6" fillId="0" borderId="0" xfId="8" applyFont="1" applyAlignment="1">
      <alignment vertical="center"/>
    </xf>
    <xf numFmtId="0" fontId="23" fillId="10" borderId="0" xfId="8" applyFont="1" applyFill="1"/>
    <xf numFmtId="0" fontId="2" fillId="0" borderId="0" xfId="8" applyFont="1" applyFill="1" applyAlignment="1">
      <alignment vertical="center"/>
    </xf>
    <xf numFmtId="0" fontId="2" fillId="0" borderId="0" xfId="8" applyFont="1" applyAlignment="1">
      <alignment vertical="center"/>
    </xf>
    <xf numFmtId="0" fontId="2" fillId="10" borderId="0" xfId="8" applyFont="1" applyFill="1" applyAlignment="1">
      <alignment vertical="center"/>
    </xf>
    <xf numFmtId="0" fontId="8" fillId="10" borderId="0" xfId="8" applyFont="1" applyFill="1"/>
    <xf numFmtId="0" fontId="16" fillId="15" borderId="0" xfId="8" applyFont="1" applyFill="1"/>
    <xf numFmtId="0" fontId="2" fillId="14" borderId="0" xfId="8" applyFont="1" applyFill="1" applyAlignment="1">
      <alignment vertical="center"/>
    </xf>
    <xf numFmtId="0" fontId="19" fillId="0" borderId="0" xfId="8" applyFont="1" applyFill="1" applyBorder="1" applyAlignment="1">
      <alignment vertical="center"/>
    </xf>
    <xf numFmtId="0" fontId="20" fillId="0" borderId="0" xfId="8" applyFont="1" applyFill="1" applyBorder="1" applyAlignment="1">
      <alignment vertical="center"/>
    </xf>
    <xf numFmtId="0" fontId="20" fillId="10" borderId="0" xfId="8" applyFont="1" applyFill="1" applyBorder="1" applyAlignment="1">
      <alignment vertical="center"/>
    </xf>
    <xf numFmtId="0" fontId="2" fillId="0" borderId="0" xfId="8" applyFont="1" applyAlignment="1">
      <alignment horizontal="right" vertical="center"/>
    </xf>
    <xf numFmtId="165" fontId="2" fillId="0" borderId="0" xfId="8" applyNumberFormat="1" applyFont="1" applyFill="1"/>
    <xf numFmtId="0" fontId="30" fillId="0" borderId="0" xfId="8" applyFont="1" applyFill="1"/>
    <xf numFmtId="0" fontId="30" fillId="0" borderId="0" xfId="8" applyFont="1"/>
    <xf numFmtId="0" fontId="13" fillId="0" borderId="38" xfId="8" applyNumberFormat="1" applyFont="1" applyFill="1" applyBorder="1" applyAlignment="1" applyProtection="1">
      <alignment horizontal="center" vertical="center" wrapText="1"/>
      <protection hidden="1"/>
    </xf>
    <xf numFmtId="0" fontId="3" fillId="0" borderId="40" xfId="8" applyNumberFormat="1" applyFont="1" applyFill="1" applyBorder="1" applyAlignment="1" applyProtection="1">
      <alignment horizontal="center" vertical="center"/>
      <protection hidden="1"/>
    </xf>
    <xf numFmtId="3" fontId="3" fillId="3" borderId="56" xfId="8" applyNumberFormat="1" applyFont="1" applyFill="1" applyBorder="1" applyAlignment="1" applyProtection="1">
      <alignment vertical="center"/>
      <protection hidden="1"/>
    </xf>
    <xf numFmtId="3" fontId="3" fillId="3" borderId="93" xfId="8" applyNumberFormat="1" applyFont="1" applyFill="1" applyBorder="1" applyAlignment="1" applyProtection="1">
      <alignment vertical="center"/>
      <protection hidden="1"/>
    </xf>
    <xf numFmtId="3" fontId="2" fillId="4" borderId="58" xfId="8" applyNumberFormat="1" applyFont="1" applyFill="1" applyBorder="1" applyAlignment="1" applyProtection="1">
      <alignment vertical="center"/>
      <protection hidden="1"/>
    </xf>
    <xf numFmtId="3" fontId="2" fillId="4" borderId="59" xfId="8" applyNumberFormat="1" applyFont="1" applyFill="1" applyBorder="1" applyAlignment="1" applyProtection="1">
      <alignment vertical="center"/>
      <protection hidden="1"/>
    </xf>
    <xf numFmtId="164" fontId="18" fillId="0" borderId="0" xfId="8" applyNumberFormat="1" applyFont="1" applyFill="1"/>
    <xf numFmtId="3" fontId="2" fillId="0" borderId="60" xfId="8" applyNumberFormat="1" applyFont="1" applyFill="1" applyBorder="1" applyAlignment="1" applyProtection="1">
      <alignment vertical="center"/>
      <protection hidden="1"/>
    </xf>
    <xf numFmtId="164" fontId="2" fillId="0" borderId="61" xfId="8" applyNumberFormat="1" applyFont="1" applyFill="1" applyBorder="1" applyAlignment="1" applyProtection="1">
      <alignment vertical="center"/>
      <protection hidden="1"/>
    </xf>
    <xf numFmtId="0" fontId="31" fillId="0" borderId="0" xfId="8" applyFont="1" applyFill="1" applyAlignment="1">
      <alignment vertical="center"/>
    </xf>
    <xf numFmtId="3" fontId="2" fillId="0" borderId="62" xfId="8" applyNumberFormat="1" applyFont="1" applyFill="1" applyBorder="1" applyAlignment="1" applyProtection="1">
      <alignment vertical="center"/>
      <protection hidden="1"/>
    </xf>
    <xf numFmtId="164" fontId="2" fillId="0" borderId="63" xfId="8" applyNumberFormat="1" applyFont="1" applyFill="1" applyBorder="1" applyAlignment="1" applyProtection="1">
      <alignment vertical="center"/>
      <protection hidden="1"/>
    </xf>
    <xf numFmtId="3" fontId="2" fillId="0" borderId="58" xfId="8" applyNumberFormat="1" applyFont="1" applyFill="1" applyBorder="1" applyAlignment="1" applyProtection="1">
      <alignment vertical="center"/>
      <protection hidden="1"/>
    </xf>
    <xf numFmtId="164" fontId="2" fillId="0" borderId="59" xfId="8" applyNumberFormat="1" applyFont="1" applyFill="1" applyBorder="1" applyAlignment="1" applyProtection="1">
      <alignment vertical="center"/>
      <protection hidden="1"/>
    </xf>
    <xf numFmtId="0" fontId="32" fillId="0" borderId="0" xfId="8" applyFont="1" applyFill="1"/>
    <xf numFmtId="0" fontId="32" fillId="0" borderId="0" xfId="8" applyFont="1"/>
    <xf numFmtId="3" fontId="2" fillId="0" borderId="106" xfId="8" applyNumberFormat="1" applyFont="1" applyFill="1" applyBorder="1" applyAlignment="1" applyProtection="1">
      <alignment vertical="center"/>
      <protection hidden="1"/>
    </xf>
    <xf numFmtId="164" fontId="2" fillId="0" borderId="110" xfId="8" applyNumberFormat="1" applyFont="1" applyFill="1" applyBorder="1" applyAlignment="1" applyProtection="1">
      <alignment vertical="center"/>
      <protection hidden="1"/>
    </xf>
    <xf numFmtId="0" fontId="2" fillId="0" borderId="61" xfId="8" applyFont="1" applyBorder="1" applyAlignment="1">
      <alignment vertical="center"/>
    </xf>
    <xf numFmtId="0" fontId="33" fillId="0" borderId="0" xfId="8" applyFont="1" applyFill="1"/>
    <xf numFmtId="0" fontId="33" fillId="0" borderId="0" xfId="8" applyFont="1"/>
    <xf numFmtId="3" fontId="2" fillId="0" borderId="64" xfId="8" applyNumberFormat="1" applyFont="1" applyFill="1" applyBorder="1" applyAlignment="1" applyProtection="1">
      <alignment vertical="center"/>
      <protection hidden="1"/>
    </xf>
    <xf numFmtId="0" fontId="2" fillId="0" borderId="65" xfId="8" applyFont="1" applyBorder="1" applyAlignment="1">
      <alignment vertical="center"/>
    </xf>
    <xf numFmtId="0" fontId="2" fillId="0" borderId="59" xfId="8" applyFont="1" applyBorder="1" applyAlignment="1">
      <alignment vertical="center"/>
    </xf>
    <xf numFmtId="0" fontId="2" fillId="0" borderId="61" xfId="8" applyFont="1" applyFill="1" applyBorder="1" applyAlignment="1">
      <alignment vertical="center"/>
    </xf>
    <xf numFmtId="0" fontId="34" fillId="0" borderId="0" xfId="8" applyFont="1" applyFill="1" applyAlignment="1">
      <alignment vertical="center"/>
    </xf>
    <xf numFmtId="165" fontId="2" fillId="0" borderId="51" xfId="8" applyNumberFormat="1" applyFont="1" applyFill="1" applyBorder="1" applyAlignment="1" applyProtection="1">
      <alignment vertical="center"/>
      <protection hidden="1"/>
    </xf>
    <xf numFmtId="3" fontId="2" fillId="0" borderId="13" xfId="8" applyNumberFormat="1" applyFont="1" applyFill="1" applyBorder="1" applyAlignment="1" applyProtection="1">
      <alignment vertical="center"/>
      <protection hidden="1"/>
    </xf>
    <xf numFmtId="165" fontId="2" fillId="0" borderId="50" xfId="8" applyNumberFormat="1" applyFont="1" applyFill="1" applyBorder="1" applyAlignment="1" applyProtection="1">
      <alignment vertical="center"/>
      <protection hidden="1"/>
    </xf>
    <xf numFmtId="3" fontId="2" fillId="0" borderId="16" xfId="8" applyNumberFormat="1" applyFont="1" applyFill="1" applyBorder="1" applyAlignment="1" applyProtection="1">
      <alignment vertical="center"/>
      <protection hidden="1"/>
    </xf>
    <xf numFmtId="165" fontId="2" fillId="0" borderId="70" xfId="8" applyNumberFormat="1" applyFont="1" applyFill="1" applyBorder="1" applyAlignment="1" applyProtection="1">
      <alignment vertical="center"/>
      <protection hidden="1"/>
    </xf>
    <xf numFmtId="3" fontId="2" fillId="0" borderId="71" xfId="8" applyNumberFormat="1" applyFont="1" applyFill="1" applyBorder="1" applyAlignment="1" applyProtection="1">
      <alignment vertical="center"/>
      <protection hidden="1"/>
    </xf>
    <xf numFmtId="165" fontId="2" fillId="5" borderId="53" xfId="8" applyNumberFormat="1" applyFont="1" applyFill="1" applyBorder="1" applyAlignment="1" applyProtection="1">
      <alignment vertical="center"/>
      <protection hidden="1"/>
    </xf>
    <xf numFmtId="3" fontId="2" fillId="5" borderId="72" xfId="8" applyNumberFormat="1" applyFont="1" applyFill="1" applyBorder="1" applyAlignment="1" applyProtection="1">
      <alignment vertical="center"/>
      <protection hidden="1"/>
    </xf>
    <xf numFmtId="165" fontId="2" fillId="0" borderId="48" xfId="8" applyNumberFormat="1" applyFont="1" applyFill="1" applyBorder="1" applyAlignment="1" applyProtection="1">
      <alignment vertical="center"/>
      <protection hidden="1"/>
    </xf>
    <xf numFmtId="3" fontId="2" fillId="0" borderId="49" xfId="8" applyNumberFormat="1" applyFont="1" applyFill="1" applyBorder="1" applyAlignment="1" applyProtection="1">
      <alignment vertical="center"/>
      <protection hidden="1"/>
    </xf>
    <xf numFmtId="165" fontId="2" fillId="5" borderId="48" xfId="8" applyNumberFormat="1" applyFont="1" applyFill="1" applyBorder="1" applyAlignment="1">
      <alignment vertical="center"/>
    </xf>
    <xf numFmtId="0" fontId="2" fillId="5" borderId="49" xfId="8" applyFont="1" applyFill="1" applyBorder="1" applyAlignment="1">
      <alignment vertical="center"/>
    </xf>
    <xf numFmtId="3" fontId="2" fillId="10" borderId="94" xfId="8" applyNumberFormat="1" applyFont="1" applyFill="1" applyBorder="1" applyAlignment="1" applyProtection="1">
      <alignment vertical="center"/>
      <protection hidden="1"/>
    </xf>
    <xf numFmtId="164" fontId="2" fillId="10" borderId="98" xfId="8" applyNumberFormat="1" applyFont="1" applyFill="1" applyBorder="1" applyAlignment="1" applyProtection="1">
      <alignment vertical="center"/>
      <protection hidden="1"/>
    </xf>
    <xf numFmtId="0" fontId="35" fillId="0" borderId="0" xfId="8" applyFont="1" applyFill="1" applyAlignment="1">
      <alignment vertical="center"/>
    </xf>
    <xf numFmtId="3" fontId="2" fillId="0" borderId="61" xfId="8" applyNumberFormat="1" applyFont="1" applyFill="1" applyBorder="1" applyAlignment="1" applyProtection="1">
      <alignment vertical="center"/>
      <protection hidden="1"/>
    </xf>
    <xf numFmtId="0" fontId="36" fillId="0" borderId="0" xfId="8" applyFont="1" applyFill="1"/>
    <xf numFmtId="0" fontId="36" fillId="0" borderId="0" xfId="8" applyFont="1"/>
    <xf numFmtId="0" fontId="31" fillId="0" borderId="0" xfId="8" applyFont="1" applyFill="1"/>
    <xf numFmtId="0" fontId="31" fillId="0" borderId="0" xfId="8" applyFont="1"/>
    <xf numFmtId="0" fontId="2" fillId="0" borderId="60" xfId="8" applyFont="1" applyBorder="1" applyAlignment="1">
      <alignment vertical="center"/>
    </xf>
    <xf numFmtId="3" fontId="2" fillId="0" borderId="63" xfId="8" applyNumberFormat="1" applyFont="1" applyFill="1" applyBorder="1" applyAlignment="1" applyProtection="1">
      <alignment vertical="center"/>
      <protection hidden="1"/>
    </xf>
    <xf numFmtId="0" fontId="31" fillId="0" borderId="0" xfId="8" applyFont="1" applyAlignment="1">
      <alignment vertical="center"/>
    </xf>
    <xf numFmtId="0" fontId="2" fillId="0" borderId="60" xfId="8" applyFont="1" applyFill="1" applyBorder="1" applyAlignment="1">
      <alignment vertical="center"/>
    </xf>
    <xf numFmtId="0" fontId="31" fillId="2" borderId="0" xfId="8" applyFont="1" applyFill="1" applyAlignment="1">
      <alignment vertical="center"/>
    </xf>
    <xf numFmtId="3" fontId="2" fillId="10" borderId="62" xfId="8" applyNumberFormat="1" applyFont="1" applyFill="1" applyBorder="1" applyAlignment="1" applyProtection="1">
      <alignment vertical="center"/>
      <protection hidden="1"/>
    </xf>
    <xf numFmtId="3" fontId="2" fillId="10" borderId="63" xfId="8" applyNumberFormat="1" applyFont="1" applyFill="1" applyBorder="1" applyAlignment="1" applyProtection="1">
      <alignment vertical="center"/>
      <protection hidden="1"/>
    </xf>
    <xf numFmtId="0" fontId="31" fillId="10" borderId="0" xfId="8" applyFont="1" applyFill="1" applyAlignment="1">
      <alignment vertical="center"/>
    </xf>
    <xf numFmtId="0" fontId="6" fillId="10" borderId="0" xfId="8" applyFont="1" applyFill="1" applyAlignment="1">
      <alignment vertical="center"/>
    </xf>
    <xf numFmtId="3" fontId="2" fillId="0" borderId="110" xfId="8" applyNumberFormat="1" applyFont="1" applyFill="1" applyBorder="1" applyAlignment="1" applyProtection="1">
      <alignment vertical="center"/>
      <protection hidden="1"/>
    </xf>
    <xf numFmtId="0" fontId="2" fillId="0" borderId="106" xfId="8" applyFont="1" applyFill="1" applyBorder="1" applyAlignment="1">
      <alignment vertical="center"/>
    </xf>
    <xf numFmtId="0" fontId="2" fillId="0" borderId="110" xfId="8" applyFont="1" applyFill="1" applyBorder="1" applyAlignment="1">
      <alignment vertical="center"/>
    </xf>
    <xf numFmtId="0" fontId="32" fillId="10" borderId="0" xfId="8" applyFont="1" applyFill="1"/>
    <xf numFmtId="0" fontId="2" fillId="10" borderId="94" xfId="8" applyFont="1" applyFill="1" applyBorder="1" applyAlignment="1">
      <alignment vertical="center"/>
    </xf>
    <xf numFmtId="0" fontId="2" fillId="10" borderId="98" xfId="8" applyFont="1" applyFill="1" applyBorder="1" applyAlignment="1">
      <alignment vertical="center"/>
    </xf>
    <xf numFmtId="0" fontId="3" fillId="15" borderId="26" xfId="8" applyFont="1" applyFill="1" applyBorder="1"/>
    <xf numFmtId="0" fontId="3" fillId="0" borderId="0" xfId="8" applyFont="1" applyFill="1" applyBorder="1"/>
    <xf numFmtId="0" fontId="34" fillId="0" borderId="0" xfId="8" applyFont="1" applyAlignment="1">
      <alignment vertical="center"/>
    </xf>
    <xf numFmtId="1" fontId="2" fillId="0" borderId="60" xfId="8" applyNumberFormat="1" applyFont="1" applyFill="1" applyBorder="1" applyAlignment="1" applyProtection="1">
      <alignment vertical="center"/>
      <protection hidden="1"/>
    </xf>
    <xf numFmtId="1" fontId="2" fillId="0" borderId="61" xfId="8" applyNumberFormat="1" applyFont="1" applyFill="1" applyBorder="1" applyAlignment="1" applyProtection="1">
      <alignment vertical="center"/>
      <protection hidden="1"/>
    </xf>
    <xf numFmtId="1" fontId="2" fillId="0" borderId="62" xfId="8" applyNumberFormat="1" applyFont="1" applyFill="1" applyBorder="1" applyAlignment="1" applyProtection="1">
      <alignment vertical="center"/>
      <protection hidden="1"/>
    </xf>
    <xf numFmtId="1" fontId="2" fillId="0" borderId="63" xfId="8" applyNumberFormat="1" applyFont="1" applyFill="1" applyBorder="1" applyAlignment="1" applyProtection="1">
      <alignment vertical="center"/>
      <protection hidden="1"/>
    </xf>
    <xf numFmtId="0" fontId="10" fillId="0" borderId="0" xfId="8" applyFont="1" applyFill="1"/>
    <xf numFmtId="165" fontId="10" fillId="0" borderId="0" xfId="8" applyNumberFormat="1" applyFont="1" applyFill="1"/>
    <xf numFmtId="0" fontId="37" fillId="0" borderId="0" xfId="8" applyFont="1"/>
    <xf numFmtId="0" fontId="6" fillId="0" borderId="0" xfId="1" applyFont="1" applyBorder="1" applyAlignment="1" applyProtection="1">
      <alignment vertical="center"/>
      <protection hidden="1"/>
    </xf>
    <xf numFmtId="0" fontId="6" fillId="0" borderId="0" xfId="1" applyFont="1" applyBorder="1" applyAlignment="1" applyProtection="1">
      <alignment vertical="top" wrapText="1"/>
      <protection hidden="1"/>
    </xf>
    <xf numFmtId="0" fontId="40" fillId="0" borderId="0" xfId="1" applyFont="1"/>
    <xf numFmtId="0" fontId="9" fillId="0" borderId="0" xfId="1" applyFont="1"/>
    <xf numFmtId="0" fontId="8" fillId="0" borderId="0" xfId="1" applyFont="1"/>
    <xf numFmtId="164" fontId="8" fillId="0" borderId="0" xfId="1" applyNumberFormat="1" applyFont="1"/>
    <xf numFmtId="165" fontId="8" fillId="0" borderId="0" xfId="8" applyNumberFormat="1" applyFont="1" applyFill="1"/>
    <xf numFmtId="0" fontId="28" fillId="0" borderId="0" xfId="0" applyFont="1"/>
    <xf numFmtId="0" fontId="38" fillId="0" borderId="0" xfId="0" applyFont="1" applyAlignment="1"/>
    <xf numFmtId="0" fontId="39" fillId="0" borderId="0" xfId="0" applyFont="1"/>
    <xf numFmtId="2" fontId="42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8" applyNumberFormat="1" applyFont="1" applyFill="1" applyAlignment="1" applyProtection="1">
      <protection hidden="1"/>
    </xf>
    <xf numFmtId="0" fontId="15" fillId="0" borderId="0" xfId="8" applyNumberFormat="1" applyFont="1" applyFill="1" applyAlignment="1" applyProtection="1">
      <protection hidden="1"/>
    </xf>
    <xf numFmtId="0" fontId="41" fillId="0" borderId="0" xfId="0" applyFont="1"/>
    <xf numFmtId="0" fontId="12" fillId="0" borderId="0" xfId="0" applyFont="1"/>
    <xf numFmtId="0" fontId="44" fillId="0" borderId="0" xfId="0" applyFont="1" applyBorder="1"/>
    <xf numFmtId="0" fontId="9" fillId="0" borderId="0" xfId="0" applyFont="1" applyBorder="1"/>
    <xf numFmtId="0" fontId="8" fillId="0" borderId="0" xfId="0" applyFont="1" applyBorder="1"/>
    <xf numFmtId="0" fontId="8" fillId="0" borderId="0" xfId="0" applyFont="1"/>
    <xf numFmtId="0" fontId="44" fillId="0" borderId="0" xfId="0" applyFont="1" applyBorder="1" applyAlignment="1"/>
    <xf numFmtId="0" fontId="9" fillId="0" borderId="0" xfId="0" applyFont="1" applyBorder="1" applyAlignment="1"/>
    <xf numFmtId="165" fontId="40" fillId="0" borderId="0" xfId="0" applyNumberFormat="1" applyFont="1" applyBorder="1"/>
    <xf numFmtId="165" fontId="45" fillId="0" borderId="0" xfId="0" applyNumberFormat="1" applyFont="1" applyBorder="1"/>
    <xf numFmtId="0" fontId="46" fillId="0" borderId="0" xfId="0" applyFont="1" applyBorder="1"/>
    <xf numFmtId="164" fontId="8" fillId="0" borderId="0" xfId="0" applyNumberFormat="1" applyFont="1"/>
    <xf numFmtId="164" fontId="2" fillId="0" borderId="15" xfId="8" applyNumberFormat="1" applyFont="1" applyFill="1" applyBorder="1" applyAlignment="1" applyProtection="1">
      <alignment vertical="center"/>
      <protection hidden="1"/>
    </xf>
    <xf numFmtId="164" fontId="2" fillId="5" borderId="15" xfId="8" applyNumberFormat="1" applyFont="1" applyFill="1" applyBorder="1" applyAlignment="1" applyProtection="1">
      <alignment vertical="center"/>
      <protection hidden="1"/>
    </xf>
    <xf numFmtId="0" fontId="6" fillId="0" borderId="0" xfId="8" applyFont="1"/>
    <xf numFmtId="0" fontId="42" fillId="0" borderId="0" xfId="8" applyNumberFormat="1" applyFont="1" applyFill="1" applyAlignment="1" applyProtection="1">
      <alignment horizontal="center"/>
      <protection hidden="1"/>
    </xf>
    <xf numFmtId="0" fontId="42" fillId="0" borderId="0" xfId="8" applyNumberFormat="1" applyFont="1" applyFill="1" applyAlignment="1" applyProtection="1">
      <alignment horizontal="right" vertical="center"/>
      <protection hidden="1"/>
    </xf>
    <xf numFmtId="165" fontId="6" fillId="0" borderId="0" xfId="8" applyNumberFormat="1" applyFont="1" applyFill="1" applyAlignment="1" applyProtection="1">
      <alignment horizontal="right"/>
      <protection hidden="1"/>
    </xf>
    <xf numFmtId="0" fontId="6" fillId="0" borderId="0" xfId="8" applyFont="1" applyAlignment="1">
      <alignment horizontal="right" vertical="center"/>
    </xf>
    <xf numFmtId="165" fontId="6" fillId="0" borderId="0" xfId="8" applyNumberFormat="1" applyFont="1" applyFill="1"/>
    <xf numFmtId="0" fontId="47" fillId="0" borderId="0" xfId="8" applyNumberFormat="1" applyFont="1" applyFill="1" applyBorder="1" applyAlignment="1" applyProtection="1">
      <alignment horizontal="center"/>
      <protection hidden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49" fontId="2" fillId="0" borderId="11" xfId="2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5" xfId="3" applyFont="1" applyBorder="1" applyAlignment="1">
      <alignment horizontal="left" vertical="top" wrapText="1"/>
    </xf>
    <xf numFmtId="164" fontId="2" fillId="0" borderId="16" xfId="3" applyNumberFormat="1" applyFont="1" applyBorder="1" applyAlignment="1">
      <alignment horizontal="center" vertical="top"/>
    </xf>
    <xf numFmtId="49" fontId="2" fillId="0" borderId="17" xfId="2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0" fontId="2" fillId="0" borderId="19" xfId="3" applyFont="1" applyBorder="1" applyAlignment="1">
      <alignment horizontal="center" vertical="center"/>
    </xf>
    <xf numFmtId="0" fontId="2" fillId="0" borderId="20" xfId="3" applyFont="1" applyBorder="1" applyAlignment="1">
      <alignment vertical="top" wrapText="1"/>
    </xf>
    <xf numFmtId="164" fontId="2" fillId="0" borderId="21" xfId="0" applyNumberFormat="1" applyFont="1" applyBorder="1" applyAlignment="1">
      <alignment horizontal="center" vertical="center" wrapText="1"/>
    </xf>
    <xf numFmtId="0" fontId="0" fillId="0" borderId="0" xfId="0" applyFont="1"/>
    <xf numFmtId="0" fontId="2" fillId="0" borderId="1" xfId="1" applyFont="1" applyBorder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48" fillId="0" borderId="0" xfId="0" applyFont="1"/>
    <xf numFmtId="0" fontId="49" fillId="0" borderId="0" xfId="0" applyFont="1" applyBorder="1" applyAlignment="1">
      <alignment horizontal="center" vertical="top" wrapText="1"/>
    </xf>
    <xf numFmtId="0" fontId="50" fillId="0" borderId="0" xfId="0" applyFont="1"/>
    <xf numFmtId="0" fontId="50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164" fontId="0" fillId="0" borderId="0" xfId="0" applyNumberFormat="1" applyFont="1"/>
    <xf numFmtId="0" fontId="48" fillId="0" borderId="0" xfId="0" applyFont="1" applyBorder="1" applyAlignment="1">
      <alignment horizontal="left" vertical="center" wrapText="1"/>
    </xf>
    <xf numFmtId="3" fontId="48" fillId="0" borderId="0" xfId="0" applyNumberFormat="1" applyFont="1" applyBorder="1" applyAlignment="1">
      <alignment horizontal="center" vertical="center" wrapText="1"/>
    </xf>
    <xf numFmtId="0" fontId="51" fillId="0" borderId="22" xfId="2" applyFont="1" applyFill="1" applyBorder="1" applyAlignment="1">
      <alignment horizontal="center" vertical="center" wrapText="1"/>
    </xf>
    <xf numFmtId="0" fontId="51" fillId="0" borderId="1" xfId="2" applyFont="1" applyFill="1" applyBorder="1" applyAlignment="1">
      <alignment horizontal="center" vertical="center" wrapText="1"/>
    </xf>
    <xf numFmtId="165" fontId="51" fillId="0" borderId="22" xfId="2" applyNumberFormat="1" applyFont="1" applyFill="1" applyBorder="1" applyAlignment="1">
      <alignment horizontal="center" vertical="center" wrapText="1"/>
    </xf>
    <xf numFmtId="0" fontId="52" fillId="0" borderId="0" xfId="2" applyFont="1" applyAlignment="1">
      <alignment vertical="center" wrapText="1"/>
    </xf>
    <xf numFmtId="0" fontId="51" fillId="0" borderId="23" xfId="2" applyFont="1" applyFill="1" applyBorder="1" applyAlignment="1">
      <alignment horizontal="center" vertical="center" wrapText="1"/>
    </xf>
    <xf numFmtId="0" fontId="51" fillId="0" borderId="0" xfId="2" applyFont="1" applyFill="1" applyBorder="1" applyAlignment="1">
      <alignment horizontal="center" vertical="center" wrapText="1"/>
    </xf>
    <xf numFmtId="165" fontId="51" fillId="0" borderId="23" xfId="2" applyNumberFormat="1" applyFont="1" applyFill="1" applyBorder="1" applyAlignment="1">
      <alignment horizontal="center" vertical="center" wrapText="1"/>
    </xf>
    <xf numFmtId="0" fontId="51" fillId="0" borderId="24" xfId="2" applyFont="1" applyFill="1" applyBorder="1" applyAlignment="1">
      <alignment horizontal="center" vertical="center" wrapText="1"/>
    </xf>
    <xf numFmtId="0" fontId="51" fillId="0" borderId="25" xfId="2" applyFont="1" applyFill="1" applyBorder="1" applyAlignment="1">
      <alignment horizontal="center" vertical="center" wrapText="1"/>
    </xf>
    <xf numFmtId="165" fontId="51" fillId="0" borderId="24" xfId="2" applyNumberFormat="1" applyFont="1" applyFill="1" applyBorder="1" applyAlignment="1">
      <alignment horizontal="center" vertical="center" wrapText="1"/>
    </xf>
    <xf numFmtId="164" fontId="52" fillId="0" borderId="0" xfId="2" applyNumberFormat="1" applyFont="1" applyAlignment="1">
      <alignment vertical="center" wrapText="1"/>
    </xf>
    <xf numFmtId="49" fontId="3" fillId="0" borderId="24" xfId="2" applyNumberFormat="1" applyFont="1" applyFill="1" applyBorder="1" applyAlignment="1">
      <alignment horizontal="center" vertical="top" wrapText="1"/>
    </xf>
    <xf numFmtId="0" fontId="3" fillId="0" borderId="26" xfId="2" applyFont="1" applyFill="1" applyBorder="1" applyAlignment="1">
      <alignment horizontal="left" vertical="top"/>
    </xf>
    <xf numFmtId="164" fontId="51" fillId="0" borderId="27" xfId="2" applyNumberFormat="1" applyFont="1" applyFill="1" applyBorder="1" applyAlignment="1">
      <alignment horizontal="right" vertical="center"/>
    </xf>
    <xf numFmtId="164" fontId="4" fillId="0" borderId="0" xfId="2" applyNumberFormat="1" applyFont="1"/>
    <xf numFmtId="3" fontId="4" fillId="0" borderId="0" xfId="2" applyNumberFormat="1" applyFont="1"/>
    <xf numFmtId="166" fontId="4" fillId="0" borderId="0" xfId="2" applyNumberFormat="1" applyFont="1"/>
    <xf numFmtId="49" fontId="3" fillId="0" borderId="27" xfId="2" applyNumberFormat="1" applyFont="1" applyFill="1" applyBorder="1" applyAlignment="1">
      <alignment horizontal="center" vertical="top" wrapText="1"/>
    </xf>
    <xf numFmtId="0" fontId="3" fillId="0" borderId="26" xfId="2" applyFont="1" applyFill="1" applyBorder="1" applyAlignment="1">
      <alignment vertical="top" wrapText="1"/>
    </xf>
    <xf numFmtId="164" fontId="51" fillId="0" borderId="27" xfId="2" applyNumberFormat="1" applyFont="1" applyFill="1" applyBorder="1" applyAlignment="1">
      <alignment horizontal="right" vertical="center" wrapText="1"/>
    </xf>
    <xf numFmtId="0" fontId="4" fillId="0" borderId="0" xfId="2" applyFont="1"/>
    <xf numFmtId="49" fontId="2" fillId="0" borderId="23" xfId="2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53" fillId="0" borderId="23" xfId="2" applyNumberFormat="1" applyFont="1" applyFill="1" applyBorder="1" applyAlignment="1">
      <alignment vertical="center"/>
    </xf>
    <xf numFmtId="49" fontId="2" fillId="0" borderId="28" xfId="2" applyNumberFormat="1" applyFont="1" applyBorder="1" applyAlignment="1">
      <alignment horizontal="center" vertical="top" wrapText="1"/>
    </xf>
    <xf numFmtId="0" fontId="2" fillId="0" borderId="29" xfId="0" applyFont="1" applyBorder="1" applyAlignment="1">
      <alignment vertical="top" wrapText="1"/>
    </xf>
    <xf numFmtId="164" fontId="53" fillId="0" borderId="28" xfId="2" applyNumberFormat="1" applyFont="1" applyBorder="1" applyAlignment="1">
      <alignment vertical="center"/>
    </xf>
    <xf numFmtId="0" fontId="2" fillId="0" borderId="28" xfId="0" applyFont="1" applyBorder="1" applyAlignment="1">
      <alignment vertical="top" wrapText="1"/>
    </xf>
    <xf numFmtId="0" fontId="4" fillId="0" borderId="0" xfId="2" applyFont="1" applyFill="1"/>
    <xf numFmtId="3" fontId="4" fillId="0" borderId="0" xfId="2" applyNumberFormat="1" applyFont="1" applyFill="1"/>
    <xf numFmtId="9" fontId="4" fillId="0" borderId="0" xfId="2" applyNumberFormat="1" applyFont="1" applyFill="1" applyAlignment="1">
      <alignment vertical="center"/>
    </xf>
    <xf numFmtId="49" fontId="2" fillId="0" borderId="28" xfId="2" applyNumberFormat="1" applyFont="1" applyFill="1" applyBorder="1" applyAlignment="1">
      <alignment horizontal="center" vertical="top" wrapText="1"/>
    </xf>
    <xf numFmtId="0" fontId="2" fillId="0" borderId="29" xfId="0" applyNumberFormat="1" applyFont="1" applyFill="1" applyBorder="1" applyAlignment="1">
      <alignment vertical="top" wrapText="1"/>
    </xf>
    <xf numFmtId="164" fontId="53" fillId="0" borderId="28" xfId="2" applyNumberFormat="1" applyFont="1" applyFill="1" applyBorder="1" applyAlignment="1">
      <alignment vertical="center"/>
    </xf>
    <xf numFmtId="0" fontId="2" fillId="0" borderId="28" xfId="0" applyFont="1" applyFill="1" applyBorder="1" applyAlignment="1">
      <alignment vertical="top" wrapText="1"/>
    </xf>
    <xf numFmtId="49" fontId="2" fillId="0" borderId="27" xfId="2" applyNumberFormat="1" applyFont="1" applyFill="1" applyBorder="1" applyAlignment="1">
      <alignment horizontal="center" vertical="top" wrapText="1"/>
    </xf>
    <xf numFmtId="0" fontId="2" fillId="0" borderId="26" xfId="2" applyFont="1" applyFill="1" applyBorder="1" applyAlignment="1">
      <alignment vertical="top" wrapText="1"/>
    </xf>
    <xf numFmtId="164" fontId="53" fillId="0" borderId="27" xfId="2" applyNumberFormat="1" applyFont="1" applyFill="1" applyBorder="1" applyAlignment="1">
      <alignment horizontal="right" vertical="center" wrapText="1"/>
    </xf>
    <xf numFmtId="0" fontId="54" fillId="0" borderId="0" xfId="2" applyFont="1"/>
    <xf numFmtId="0" fontId="2" fillId="0" borderId="0" xfId="2" applyFont="1" applyFill="1" applyBorder="1" applyAlignment="1">
      <alignment vertical="top" wrapText="1"/>
    </xf>
    <xf numFmtId="49" fontId="2" fillId="0" borderId="30" xfId="2" applyNumberFormat="1" applyFont="1" applyFill="1" applyBorder="1" applyAlignment="1">
      <alignment horizontal="center" vertical="top" wrapText="1"/>
    </xf>
    <xf numFmtId="0" fontId="2" fillId="0" borderId="31" xfId="2" applyFont="1" applyFill="1" applyBorder="1" applyAlignment="1">
      <alignment vertical="top" wrapText="1"/>
    </xf>
    <xf numFmtId="0" fontId="2" fillId="0" borderId="32" xfId="2" applyFont="1" applyFill="1" applyBorder="1" applyAlignment="1">
      <alignment vertical="top" wrapText="1"/>
    </xf>
    <xf numFmtId="164" fontId="53" fillId="0" borderId="33" xfId="2" applyNumberFormat="1" applyFont="1" applyFill="1" applyBorder="1" applyAlignment="1">
      <alignment vertical="center"/>
    </xf>
    <xf numFmtId="49" fontId="3" fillId="0" borderId="27" xfId="2" quotePrefix="1" applyNumberFormat="1" applyFont="1" applyFill="1" applyBorder="1" applyAlignment="1">
      <alignment horizontal="center" vertical="top" wrapText="1"/>
    </xf>
    <xf numFmtId="49" fontId="2" fillId="0" borderId="23" xfId="2" quotePrefix="1" applyNumberFormat="1" applyFont="1" applyFill="1" applyBorder="1" applyAlignment="1">
      <alignment horizontal="center" vertical="top"/>
    </xf>
    <xf numFmtId="0" fontId="2" fillId="0" borderId="31" xfId="0" applyFont="1" applyFill="1" applyBorder="1" applyAlignment="1">
      <alignment vertical="top" wrapText="1"/>
    </xf>
    <xf numFmtId="164" fontId="53" fillId="0" borderId="30" xfId="2" applyNumberFormat="1" applyFont="1" applyFill="1" applyBorder="1" applyAlignment="1">
      <alignment vertical="center"/>
    </xf>
    <xf numFmtId="0" fontId="2" fillId="2" borderId="33" xfId="2" applyFont="1" applyFill="1" applyBorder="1" applyAlignment="1">
      <alignment horizontal="center" vertical="top" wrapText="1"/>
    </xf>
    <xf numFmtId="0" fontId="2" fillId="2" borderId="32" xfId="2" applyFont="1" applyFill="1" applyBorder="1" applyAlignment="1">
      <alignment vertical="top" wrapText="1"/>
    </xf>
    <xf numFmtId="164" fontId="53" fillId="2" borderId="33" xfId="2" applyNumberFormat="1" applyFont="1" applyFill="1" applyBorder="1" applyAlignment="1">
      <alignment vertical="center"/>
    </xf>
    <xf numFmtId="49" fontId="2" fillId="0" borderId="34" xfId="2" applyNumberFormat="1" applyFont="1" applyFill="1" applyBorder="1" applyAlignment="1">
      <alignment horizontal="center" vertical="top" wrapText="1"/>
    </xf>
    <xf numFmtId="0" fontId="2" fillId="0" borderId="35" xfId="2" applyFont="1" applyFill="1" applyBorder="1" applyAlignment="1">
      <alignment vertical="top" wrapText="1"/>
    </xf>
    <xf numFmtId="164" fontId="53" fillId="0" borderId="34" xfId="2" applyNumberFormat="1" applyFont="1" applyFill="1" applyBorder="1" applyAlignment="1">
      <alignment vertical="center"/>
    </xf>
    <xf numFmtId="164" fontId="51" fillId="0" borderId="27" xfId="2" applyNumberFormat="1" applyFont="1" applyFill="1" applyBorder="1" applyAlignment="1">
      <alignment vertical="center"/>
    </xf>
    <xf numFmtId="0" fontId="55" fillId="0" borderId="0" xfId="2" applyFont="1"/>
    <xf numFmtId="49" fontId="2" fillId="0" borderId="28" xfId="2" quotePrefix="1" applyNumberFormat="1" applyFont="1" applyFill="1" applyBorder="1" applyAlignment="1">
      <alignment horizontal="center" vertical="top" wrapText="1"/>
    </xf>
    <xf numFmtId="0" fontId="2" fillId="0" borderId="36" xfId="2" applyFont="1" applyFill="1" applyBorder="1" applyAlignment="1">
      <alignment vertical="top" wrapText="1"/>
    </xf>
    <xf numFmtId="166" fontId="55" fillId="0" borderId="0" xfId="2" applyNumberFormat="1" applyFont="1"/>
    <xf numFmtId="49" fontId="3" fillId="0" borderId="28" xfId="2" quotePrefix="1" applyNumberFormat="1" applyFont="1" applyFill="1" applyBorder="1" applyAlignment="1">
      <alignment horizontal="center" vertical="top" wrapText="1"/>
    </xf>
    <xf numFmtId="0" fontId="3" fillId="0" borderId="36" xfId="2" applyFont="1" applyFill="1" applyBorder="1" applyAlignment="1">
      <alignment vertical="top" wrapText="1"/>
    </xf>
    <xf numFmtId="164" fontId="51" fillId="0" borderId="28" xfId="2" applyNumberFormat="1" applyFont="1" applyFill="1" applyBorder="1" applyAlignment="1">
      <alignment vertical="center"/>
    </xf>
    <xf numFmtId="0" fontId="3" fillId="0" borderId="26" xfId="2" applyFont="1" applyFill="1" applyBorder="1" applyAlignment="1">
      <alignment vertical="top"/>
    </xf>
    <xf numFmtId="0" fontId="3" fillId="0" borderId="26" xfId="2" applyFont="1" applyFill="1" applyBorder="1" applyAlignment="1">
      <alignment horizontal="justify" vertical="top" wrapText="1"/>
    </xf>
    <xf numFmtId="0" fontId="56" fillId="0" borderId="27" xfId="2" applyFont="1" applyFill="1" applyBorder="1" applyAlignment="1">
      <alignment horizontal="center" vertical="top" wrapText="1"/>
    </xf>
    <xf numFmtId="0" fontId="56" fillId="0" borderId="26" xfId="2" applyFont="1" applyFill="1" applyBorder="1" applyAlignment="1">
      <alignment vertical="top" wrapText="1"/>
    </xf>
    <xf numFmtId="0" fontId="2" fillId="0" borderId="30" xfId="2" applyFont="1" applyFill="1" applyBorder="1" applyAlignment="1">
      <alignment horizontal="center" vertical="top" wrapText="1"/>
    </xf>
    <xf numFmtId="0" fontId="2" fillId="0" borderId="28" xfId="2" quotePrefix="1" applyFont="1" applyFill="1" applyBorder="1" applyAlignment="1">
      <alignment horizontal="center" vertical="top" wrapText="1"/>
    </xf>
    <xf numFmtId="0" fontId="2" fillId="0" borderId="28" xfId="2" applyFont="1" applyFill="1" applyBorder="1" applyAlignment="1">
      <alignment horizontal="center" vertical="top" wrapText="1"/>
    </xf>
    <xf numFmtId="164" fontId="53" fillId="0" borderId="28" xfId="2" applyNumberFormat="1" applyFont="1" applyFill="1" applyBorder="1" applyAlignment="1">
      <alignment horizontal="right" vertical="center" wrapText="1"/>
    </xf>
    <xf numFmtId="0" fontId="2" fillId="0" borderId="33" xfId="2" applyFont="1" applyFill="1" applyBorder="1" applyAlignment="1">
      <alignment horizontal="center" vertical="top" wrapText="1"/>
    </xf>
    <xf numFmtId="0" fontId="56" fillId="0" borderId="26" xfId="2" applyFont="1" applyFill="1" applyBorder="1" applyAlignment="1">
      <alignment horizontal="left" vertical="top" wrapText="1"/>
    </xf>
    <xf numFmtId="0" fontId="4" fillId="2" borderId="0" xfId="2" applyFont="1" applyFill="1" applyAlignment="1">
      <alignment horizontal="right"/>
    </xf>
    <xf numFmtId="0" fontId="4" fillId="2" borderId="0" xfId="2" applyFont="1" applyFill="1"/>
    <xf numFmtId="0" fontId="2" fillId="0" borderId="23" xfId="2" applyFont="1" applyFill="1" applyBorder="1" applyAlignment="1">
      <alignment horizontal="center" vertical="top" wrapText="1"/>
    </xf>
    <xf numFmtId="0" fontId="2" fillId="0" borderId="0" xfId="2" applyFont="1" applyFill="1" applyBorder="1" applyAlignment="1">
      <alignment horizontal="left" vertical="top" wrapText="1"/>
    </xf>
    <xf numFmtId="0" fontId="49" fillId="0" borderId="37" xfId="2" applyFont="1" applyFill="1" applyBorder="1" applyAlignment="1">
      <alignment horizontal="center" vertical="top" wrapText="1"/>
    </xf>
    <xf numFmtId="0" fontId="49" fillId="0" borderId="26" xfId="2" applyFont="1" applyFill="1" applyBorder="1" applyAlignment="1">
      <alignment horizontal="center" vertical="top" wrapText="1"/>
    </xf>
    <xf numFmtId="164" fontId="49" fillId="0" borderId="27" xfId="2" applyNumberFormat="1" applyFont="1" applyFill="1" applyBorder="1" applyAlignment="1">
      <alignment vertical="center"/>
    </xf>
    <xf numFmtId="0" fontId="2" fillId="0" borderId="0" xfId="2" applyFont="1"/>
    <xf numFmtId="0" fontId="49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/>
    </xf>
    <xf numFmtId="165" fontId="2" fillId="0" borderId="0" xfId="2" applyNumberFormat="1" applyFont="1" applyFill="1"/>
    <xf numFmtId="0" fontId="2" fillId="0" borderId="0" xfId="2" applyFont="1" applyAlignment="1">
      <alignment vertical="top" wrapText="1"/>
    </xf>
    <xf numFmtId="0" fontId="3" fillId="0" borderId="15" xfId="8" applyNumberFormat="1" applyFont="1" applyFill="1" applyBorder="1" applyAlignment="1" applyProtection="1">
      <alignment horizontal="center" vertical="center"/>
      <protection hidden="1"/>
    </xf>
    <xf numFmtId="0" fontId="3" fillId="0" borderId="15" xfId="8" applyNumberFormat="1" applyFont="1" applyFill="1" applyBorder="1" applyAlignment="1" applyProtection="1">
      <alignment horizontal="center" vertical="center" wrapText="1"/>
      <protection hidden="1"/>
    </xf>
    <xf numFmtId="165" fontId="13" fillId="0" borderId="38" xfId="8" applyNumberFormat="1" applyFont="1" applyFill="1" applyBorder="1" applyAlignment="1" applyProtection="1">
      <alignment horizontal="center" vertical="center" wrapText="1"/>
      <protection hidden="1"/>
    </xf>
    <xf numFmtId="3" fontId="3" fillId="0" borderId="15" xfId="8" applyNumberFormat="1" applyFont="1" applyFill="1" applyBorder="1" applyAlignment="1" applyProtection="1">
      <alignment horizontal="center" vertical="center"/>
      <protection hidden="1"/>
    </xf>
    <xf numFmtId="165" fontId="3" fillId="0" borderId="40" xfId="8" applyNumberFormat="1" applyFont="1" applyFill="1" applyBorder="1" applyAlignment="1" applyProtection="1">
      <alignment horizontal="center" vertical="center"/>
      <protection hidden="1"/>
    </xf>
    <xf numFmtId="0" fontId="3" fillId="3" borderId="15" xfId="8" applyNumberFormat="1" applyFont="1" applyFill="1" applyBorder="1" applyAlignment="1" applyProtection="1">
      <alignment vertical="center" wrapText="1"/>
      <protection hidden="1"/>
    </xf>
    <xf numFmtId="167" fontId="3" fillId="3" borderId="15" xfId="8" applyNumberFormat="1" applyFont="1" applyFill="1" applyBorder="1" applyAlignment="1" applyProtection="1">
      <alignment horizontal="right" vertical="center" wrapText="1"/>
      <protection hidden="1"/>
    </xf>
    <xf numFmtId="3" fontId="3" fillId="3" borderId="15" xfId="8" quotePrefix="1" applyNumberFormat="1" applyFont="1" applyFill="1" applyBorder="1" applyAlignment="1" applyProtection="1">
      <alignment horizontal="right" vertical="center" wrapText="1"/>
      <protection hidden="1"/>
    </xf>
    <xf numFmtId="164" fontId="3" fillId="3" borderId="15" xfId="8" applyNumberFormat="1" applyFont="1" applyFill="1" applyBorder="1" applyAlignment="1" applyProtection="1">
      <alignment horizontal="right" vertical="center"/>
      <protection hidden="1"/>
    </xf>
    <xf numFmtId="168" fontId="3" fillId="3" borderId="15" xfId="8" applyNumberFormat="1" applyFont="1" applyFill="1" applyBorder="1" applyAlignment="1" applyProtection="1">
      <alignment horizontal="right" vertical="center"/>
      <protection hidden="1"/>
    </xf>
    <xf numFmtId="164" fontId="3" fillId="3" borderId="15" xfId="8" applyNumberFormat="1" applyFont="1" applyFill="1" applyBorder="1" applyAlignment="1" applyProtection="1">
      <alignment vertical="center"/>
      <protection hidden="1"/>
    </xf>
    <xf numFmtId="165" fontId="3" fillId="3" borderId="42" xfId="8" applyNumberFormat="1" applyFont="1" applyFill="1" applyBorder="1" applyAlignment="1" applyProtection="1">
      <alignment vertical="center"/>
      <protection hidden="1"/>
    </xf>
    <xf numFmtId="3" fontId="3" fillId="3" borderId="43" xfId="8" applyNumberFormat="1" applyFont="1" applyFill="1" applyBorder="1" applyAlignment="1" applyProtection="1">
      <alignment vertical="center"/>
      <protection hidden="1"/>
    </xf>
    <xf numFmtId="0" fontId="8" fillId="0" borderId="0" xfId="8" applyFont="1" applyFill="1" applyAlignment="1">
      <alignment horizontal="center"/>
    </xf>
    <xf numFmtId="0" fontId="2" fillId="4" borderId="15" xfId="8" applyNumberFormat="1" applyFont="1" applyFill="1" applyBorder="1" applyAlignment="1" applyProtection="1">
      <alignment vertical="center" wrapText="1"/>
      <protection hidden="1"/>
    </xf>
    <xf numFmtId="167" fontId="2" fillId="4" borderId="15" xfId="8" applyNumberFormat="1" applyFont="1" applyFill="1" applyBorder="1" applyAlignment="1" applyProtection="1">
      <alignment horizontal="right" vertical="center" wrapText="1"/>
      <protection hidden="1"/>
    </xf>
    <xf numFmtId="169" fontId="2" fillId="4" borderId="15" xfId="8" applyNumberFormat="1" applyFont="1" applyFill="1" applyBorder="1" applyAlignment="1" applyProtection="1">
      <alignment horizontal="right" vertical="center" wrapText="1"/>
      <protection hidden="1"/>
    </xf>
    <xf numFmtId="169" fontId="2" fillId="4" borderId="15" xfId="8" applyNumberFormat="1" applyFont="1" applyFill="1" applyBorder="1" applyAlignment="1" applyProtection="1">
      <alignment horizontal="right" vertical="center"/>
      <protection hidden="1"/>
    </xf>
    <xf numFmtId="168" fontId="2" fillId="4" borderId="15" xfId="8" applyNumberFormat="1" applyFont="1" applyFill="1" applyBorder="1" applyAlignment="1" applyProtection="1">
      <alignment horizontal="right" vertical="center"/>
      <protection hidden="1"/>
    </xf>
    <xf numFmtId="164" fontId="2" fillId="4" borderId="15" xfId="8" applyNumberFormat="1" applyFont="1" applyFill="1" applyBorder="1" applyAlignment="1" applyProtection="1">
      <alignment vertical="center"/>
      <protection hidden="1"/>
    </xf>
    <xf numFmtId="165" fontId="2" fillId="4" borderId="44" xfId="8" applyNumberFormat="1" applyFont="1" applyFill="1" applyBorder="1" applyAlignment="1" applyProtection="1">
      <alignment vertical="center"/>
      <protection hidden="1"/>
    </xf>
    <xf numFmtId="3" fontId="2" fillId="4" borderId="45" xfId="8" applyNumberFormat="1" applyFont="1" applyFill="1" applyBorder="1" applyAlignment="1" applyProtection="1">
      <alignment vertical="center"/>
      <protection hidden="1"/>
    </xf>
    <xf numFmtId="164" fontId="8" fillId="0" borderId="0" xfId="8" applyNumberFormat="1" applyFont="1" applyFill="1"/>
    <xf numFmtId="165" fontId="8" fillId="0" borderId="0" xfId="8" applyNumberFormat="1" applyFont="1" applyFill="1" applyAlignment="1">
      <alignment horizontal="center"/>
    </xf>
    <xf numFmtId="165" fontId="8" fillId="0" borderId="0" xfId="8" applyNumberFormat="1" applyFont="1" applyFill="1" applyAlignment="1">
      <alignment horizontal="center"/>
    </xf>
    <xf numFmtId="0" fontId="2" fillId="0" borderId="15" xfId="8" applyNumberFormat="1" applyFont="1" applyFill="1" applyBorder="1" applyAlignment="1" applyProtection="1">
      <alignment vertical="center" wrapText="1"/>
      <protection hidden="1"/>
    </xf>
    <xf numFmtId="168" fontId="2" fillId="0" borderId="15" xfId="8" applyNumberFormat="1" applyFont="1" applyFill="1" applyBorder="1" applyAlignment="1" applyProtection="1">
      <alignment horizontal="right" vertical="center"/>
      <protection hidden="1"/>
    </xf>
    <xf numFmtId="165" fontId="2" fillId="0" borderId="46" xfId="8" applyNumberFormat="1" applyFont="1" applyFill="1" applyBorder="1" applyAlignment="1" applyProtection="1">
      <alignment vertical="center"/>
      <protection hidden="1"/>
    </xf>
    <xf numFmtId="3" fontId="2" fillId="0" borderId="47" xfId="8" applyNumberFormat="1" applyFont="1" applyFill="1" applyBorder="1" applyAlignment="1" applyProtection="1">
      <alignment vertical="center"/>
      <protection hidden="1"/>
    </xf>
    <xf numFmtId="0" fontId="2" fillId="0" borderId="15" xfId="8" applyNumberFormat="1" applyFont="1" applyFill="1" applyBorder="1" applyAlignment="1" applyProtection="1">
      <alignment wrapText="1"/>
      <protection hidden="1"/>
    </xf>
    <xf numFmtId="0" fontId="2" fillId="0" borderId="15" xfId="0" applyFont="1" applyBorder="1" applyAlignment="1">
      <alignment wrapText="1"/>
    </xf>
    <xf numFmtId="165" fontId="2" fillId="0" borderId="46" xfId="8" applyNumberFormat="1" applyFont="1" applyBorder="1" applyAlignment="1">
      <alignment vertical="center"/>
    </xf>
    <xf numFmtId="0" fontId="2" fillId="0" borderId="47" xfId="8" applyFont="1" applyBorder="1" applyAlignment="1">
      <alignment vertical="center"/>
    </xf>
    <xf numFmtId="0" fontId="2" fillId="5" borderId="15" xfId="0" applyFont="1" applyFill="1" applyBorder="1" applyAlignment="1">
      <alignment wrapText="1"/>
    </xf>
    <xf numFmtId="168" fontId="2" fillId="5" borderId="15" xfId="8" applyNumberFormat="1" applyFont="1" applyFill="1" applyBorder="1" applyAlignment="1" applyProtection="1">
      <alignment horizontal="right" vertical="center"/>
      <protection hidden="1"/>
    </xf>
    <xf numFmtId="0" fontId="2" fillId="0" borderId="15" xfId="0" applyFont="1" applyFill="1" applyBorder="1" applyAlignment="1">
      <alignment wrapText="1"/>
    </xf>
    <xf numFmtId="165" fontId="2" fillId="0" borderId="50" xfId="8" applyNumberFormat="1" applyFont="1" applyFill="1" applyBorder="1" applyAlignment="1">
      <alignment vertical="center"/>
    </xf>
    <xf numFmtId="0" fontId="2" fillId="0" borderId="15" xfId="8" applyFont="1" applyFill="1" applyBorder="1" applyAlignment="1">
      <alignment vertical="center"/>
    </xf>
    <xf numFmtId="165" fontId="2" fillId="0" borderId="50" xfId="8" applyNumberFormat="1" applyFont="1" applyBorder="1" applyAlignment="1">
      <alignment vertical="center"/>
    </xf>
    <xf numFmtId="0" fontId="2" fillId="0" borderId="15" xfId="8" applyFont="1" applyBorder="1" applyAlignment="1">
      <alignment vertical="center"/>
    </xf>
    <xf numFmtId="165" fontId="2" fillId="5" borderId="50" xfId="8" applyNumberFormat="1" applyFont="1" applyFill="1" applyBorder="1" applyAlignment="1">
      <alignment vertical="center"/>
    </xf>
    <xf numFmtId="0" fontId="2" fillId="5" borderId="15" xfId="8" applyFont="1" applyFill="1" applyBorder="1" applyAlignment="1">
      <alignment vertical="center"/>
    </xf>
    <xf numFmtId="165" fontId="2" fillId="4" borderId="50" xfId="8" applyNumberFormat="1" applyFont="1" applyFill="1" applyBorder="1" applyAlignment="1" applyProtection="1">
      <alignment vertical="center"/>
      <protection hidden="1"/>
    </xf>
    <xf numFmtId="3" fontId="2" fillId="4" borderId="15" xfId="8" applyNumberFormat="1" applyFont="1" applyFill="1" applyBorder="1" applyAlignment="1" applyProtection="1">
      <alignment vertical="center"/>
      <protection hidden="1"/>
    </xf>
    <xf numFmtId="165" fontId="2" fillId="0" borderId="44" xfId="8" applyNumberFormat="1" applyFont="1" applyFill="1" applyBorder="1" applyAlignment="1" applyProtection="1">
      <alignment vertical="center"/>
      <protection hidden="1"/>
    </xf>
    <xf numFmtId="3" fontId="2" fillId="0" borderId="45" xfId="8" applyNumberFormat="1" applyFont="1" applyFill="1" applyBorder="1" applyAlignment="1" applyProtection="1">
      <alignment vertical="center"/>
      <protection hidden="1"/>
    </xf>
    <xf numFmtId="0" fontId="2" fillId="0" borderId="15" xfId="7" applyNumberFormat="1" applyFont="1" applyFill="1" applyBorder="1" applyAlignment="1" applyProtection="1">
      <alignment vertical="center" wrapText="1"/>
      <protection hidden="1"/>
    </xf>
    <xf numFmtId="0" fontId="8" fillId="0" borderId="15" xfId="8" applyFont="1" applyBorder="1" applyAlignment="1">
      <alignment horizontal="right" vertical="center"/>
    </xf>
    <xf numFmtId="165" fontId="2" fillId="5" borderId="48" xfId="8" applyNumberFormat="1" applyFont="1" applyFill="1" applyBorder="1" applyAlignment="1" applyProtection="1">
      <alignment vertical="center"/>
      <protection hidden="1"/>
    </xf>
    <xf numFmtId="3" fontId="2" fillId="5" borderId="49" xfId="8" applyNumberFormat="1" applyFont="1" applyFill="1" applyBorder="1" applyAlignment="1" applyProtection="1">
      <alignment vertical="center"/>
      <protection hidden="1"/>
    </xf>
    <xf numFmtId="49" fontId="2" fillId="0" borderId="0" xfId="8" applyNumberFormat="1" applyFont="1" applyFill="1" applyAlignment="1">
      <alignment vertical="center"/>
    </xf>
    <xf numFmtId="167" fontId="2" fillId="6" borderId="15" xfId="8" applyNumberFormat="1" applyFont="1" applyFill="1" applyBorder="1" applyAlignment="1" applyProtection="1">
      <alignment horizontal="right" vertical="center" wrapText="1"/>
      <protection hidden="1"/>
    </xf>
    <xf numFmtId="164" fontId="2" fillId="7" borderId="15" xfId="8" applyNumberFormat="1" applyFont="1" applyFill="1" applyBorder="1" applyAlignment="1" applyProtection="1">
      <alignment vertical="center"/>
      <protection hidden="1"/>
    </xf>
    <xf numFmtId="165" fontId="2" fillId="4" borderId="46" xfId="8" applyNumberFormat="1" applyFont="1" applyFill="1" applyBorder="1" applyAlignment="1" applyProtection="1">
      <alignment vertical="center"/>
      <protection hidden="1"/>
    </xf>
    <xf numFmtId="3" fontId="2" fillId="4" borderId="47" xfId="8" applyNumberFormat="1" applyFont="1" applyFill="1" applyBorder="1" applyAlignment="1" applyProtection="1">
      <alignment vertical="center"/>
      <protection hidden="1"/>
    </xf>
    <xf numFmtId="0" fontId="2" fillId="5" borderId="15" xfId="8" applyNumberFormat="1" applyFont="1" applyFill="1" applyBorder="1" applyAlignment="1" applyProtection="1">
      <alignment wrapText="1"/>
      <protection hidden="1"/>
    </xf>
    <xf numFmtId="165" fontId="2" fillId="5" borderId="46" xfId="8" applyNumberFormat="1" applyFont="1" applyFill="1" applyBorder="1" applyAlignment="1">
      <alignment vertical="center"/>
    </xf>
    <xf numFmtId="0" fontId="2" fillId="5" borderId="47" xfId="8" applyFont="1" applyFill="1" applyBorder="1" applyAlignment="1">
      <alignment vertical="center"/>
    </xf>
    <xf numFmtId="49" fontId="2" fillId="0" borderId="15" xfId="8" applyNumberFormat="1" applyFont="1" applyFill="1" applyBorder="1" applyAlignment="1" applyProtection="1">
      <alignment vertical="center" wrapText="1"/>
      <protection hidden="1"/>
    </xf>
    <xf numFmtId="164" fontId="2" fillId="2" borderId="15" xfId="8" applyNumberFormat="1" applyFont="1" applyFill="1" applyBorder="1" applyAlignment="1" applyProtection="1">
      <alignment vertical="center"/>
      <protection hidden="1"/>
    </xf>
    <xf numFmtId="49" fontId="2" fillId="0" borderId="15" xfId="7" applyNumberFormat="1" applyFont="1" applyFill="1" applyBorder="1" applyAlignment="1" applyProtection="1">
      <alignment vertical="center" wrapText="1"/>
      <protection hidden="1"/>
    </xf>
    <xf numFmtId="49" fontId="2" fillId="0" borderId="15" xfId="0" applyNumberFormat="1" applyFont="1" applyBorder="1" applyAlignment="1">
      <alignment vertical="center" wrapText="1"/>
    </xf>
    <xf numFmtId="165" fontId="2" fillId="5" borderId="46" xfId="8" applyNumberFormat="1" applyFont="1" applyFill="1" applyBorder="1" applyAlignment="1" applyProtection="1">
      <alignment vertical="center"/>
      <protection hidden="1"/>
    </xf>
    <xf numFmtId="3" fontId="2" fillId="5" borderId="47" xfId="8" applyNumberFormat="1" applyFont="1" applyFill="1" applyBorder="1" applyAlignment="1" applyProtection="1">
      <alignment vertical="center"/>
      <protection hidden="1"/>
    </xf>
    <xf numFmtId="166" fontId="2" fillId="0" borderId="0" xfId="8" applyNumberFormat="1" applyFont="1" applyFill="1" applyAlignment="1">
      <alignment vertical="center"/>
    </xf>
    <xf numFmtId="165" fontId="2" fillId="0" borderId="51" xfId="8" applyNumberFormat="1" applyFont="1" applyFill="1" applyBorder="1" applyAlignment="1">
      <alignment vertical="center"/>
    </xf>
    <xf numFmtId="0" fontId="2" fillId="0" borderId="52" xfId="8" applyFont="1" applyFill="1" applyBorder="1" applyAlignment="1">
      <alignment vertical="center"/>
    </xf>
    <xf numFmtId="0" fontId="3" fillId="3" borderId="15" xfId="0" applyFont="1" applyFill="1" applyBorder="1" applyAlignment="1">
      <alignment horizontal="left" vertical="top" wrapText="1"/>
    </xf>
    <xf numFmtId="0" fontId="3" fillId="3" borderId="15" xfId="0" applyFont="1" applyFill="1" applyBorder="1" applyAlignment="1">
      <alignment horizontal="right" vertical="center" wrapText="1"/>
    </xf>
    <xf numFmtId="169" fontId="3" fillId="3" borderId="15" xfId="8" applyNumberFormat="1" applyFont="1" applyFill="1" applyBorder="1" applyAlignment="1" applyProtection="1">
      <alignment horizontal="right" vertical="center"/>
      <protection hidden="1"/>
    </xf>
    <xf numFmtId="165" fontId="3" fillId="3" borderId="53" xfId="8" applyNumberFormat="1" applyFont="1" applyFill="1" applyBorder="1" applyAlignment="1" applyProtection="1">
      <alignment vertical="center"/>
      <protection hidden="1"/>
    </xf>
    <xf numFmtId="1" fontId="3" fillId="3" borderId="43" xfId="8" applyNumberFormat="1" applyFont="1" applyFill="1" applyBorder="1" applyAlignment="1" applyProtection="1">
      <alignment vertical="center"/>
      <protection hidden="1"/>
    </xf>
    <xf numFmtId="0" fontId="2" fillId="4" borderId="15" xfId="0" applyFont="1" applyFill="1" applyBorder="1" applyAlignment="1">
      <alignment horizontal="right" vertical="center" wrapText="1"/>
    </xf>
    <xf numFmtId="1" fontId="2" fillId="4" borderId="45" xfId="8" applyNumberFormat="1" applyFont="1" applyFill="1" applyBorder="1" applyAlignment="1" applyProtection="1">
      <alignment vertical="center"/>
      <protection hidden="1"/>
    </xf>
    <xf numFmtId="1" fontId="2" fillId="0" borderId="47" xfId="8" applyNumberFormat="1" applyFont="1" applyFill="1" applyBorder="1" applyAlignment="1" applyProtection="1">
      <alignment vertical="center"/>
      <protection hidden="1"/>
    </xf>
    <xf numFmtId="0" fontId="2" fillId="0" borderId="15" xfId="0" applyFont="1" applyBorder="1" applyAlignment="1">
      <alignment horizontal="left" vertical="top" wrapText="1"/>
    </xf>
    <xf numFmtId="1" fontId="2" fillId="0" borderId="49" xfId="8" applyNumberFormat="1" applyFont="1" applyFill="1" applyBorder="1" applyAlignment="1" applyProtection="1">
      <alignment vertical="center"/>
      <protection hidden="1"/>
    </xf>
    <xf numFmtId="1" fontId="2" fillId="5" borderId="49" xfId="8" applyNumberFormat="1" applyFont="1" applyFill="1" applyBorder="1" applyAlignment="1" applyProtection="1">
      <alignment vertical="center"/>
      <protection hidden="1"/>
    </xf>
    <xf numFmtId="169" fontId="3" fillId="3" borderId="15" xfId="8" applyNumberFormat="1" applyFont="1" applyFill="1" applyBorder="1" applyAlignment="1" applyProtection="1">
      <alignment horizontal="right" vertical="center" wrapText="1"/>
      <protection hidden="1"/>
    </xf>
    <xf numFmtId="170" fontId="2" fillId="8" borderId="15" xfId="4" applyNumberFormat="1" applyFont="1" applyFill="1" applyBorder="1" applyAlignment="1" applyProtection="1">
      <alignment horizontal="left" vertical="center" wrapText="1"/>
      <protection hidden="1"/>
    </xf>
    <xf numFmtId="165" fontId="2" fillId="0" borderId="54" xfId="8" applyNumberFormat="1" applyFont="1" applyFill="1" applyBorder="1" applyAlignment="1" applyProtection="1">
      <alignment vertical="center"/>
      <protection hidden="1"/>
    </xf>
    <xf numFmtId="0" fontId="2" fillId="0" borderId="55" xfId="8" applyFont="1" applyBorder="1" applyAlignment="1">
      <alignment vertical="center"/>
    </xf>
    <xf numFmtId="0" fontId="2" fillId="8" borderId="15" xfId="4" quotePrefix="1" applyNumberFormat="1" applyFont="1" applyFill="1" applyBorder="1" applyAlignment="1" applyProtection="1">
      <alignment horizontal="right" vertical="center"/>
      <protection hidden="1"/>
    </xf>
    <xf numFmtId="0" fontId="2" fillId="0" borderId="47" xfId="8" applyFont="1" applyFill="1" applyBorder="1" applyAlignment="1">
      <alignment vertical="center"/>
    </xf>
    <xf numFmtId="0" fontId="2" fillId="0" borderId="15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vertical="center" wrapText="1"/>
    </xf>
    <xf numFmtId="0" fontId="2" fillId="5" borderId="15" xfId="8" applyNumberFormat="1" applyFont="1" applyFill="1" applyBorder="1" applyAlignment="1" applyProtection="1">
      <alignment vertical="center" wrapText="1"/>
      <protection hidden="1"/>
    </xf>
    <xf numFmtId="167" fontId="2" fillId="11" borderId="15" xfId="8" applyNumberFormat="1" applyFont="1" applyFill="1" applyBorder="1" applyAlignment="1" applyProtection="1">
      <alignment horizontal="right" vertical="center"/>
      <protection hidden="1"/>
    </xf>
    <xf numFmtId="165" fontId="3" fillId="3" borderId="56" xfId="8" applyNumberFormat="1" applyFont="1" applyFill="1" applyBorder="1" applyAlignment="1" applyProtection="1">
      <alignment horizontal="right" vertical="center"/>
      <protection hidden="1"/>
    </xf>
    <xf numFmtId="165" fontId="3" fillId="3" borderId="57" xfId="8" applyNumberFormat="1" applyFont="1" applyFill="1" applyBorder="1" applyAlignment="1" applyProtection="1">
      <alignment horizontal="right" vertical="center"/>
      <protection hidden="1"/>
    </xf>
    <xf numFmtId="165" fontId="2" fillId="4" borderId="58" xfId="8" applyNumberFormat="1" applyFont="1" applyFill="1" applyBorder="1" applyAlignment="1" applyProtection="1">
      <alignment vertical="center"/>
      <protection hidden="1"/>
    </xf>
    <xf numFmtId="165" fontId="2" fillId="4" borderId="59" xfId="8" applyNumberFormat="1" applyFont="1" applyFill="1" applyBorder="1" applyAlignment="1" applyProtection="1">
      <alignment vertical="center"/>
      <protection hidden="1"/>
    </xf>
    <xf numFmtId="169" fontId="2" fillId="0" borderId="15" xfId="8" quotePrefix="1" applyNumberFormat="1" applyFont="1" applyFill="1" applyBorder="1" applyAlignment="1" applyProtection="1">
      <alignment horizontal="right" vertical="center"/>
      <protection hidden="1"/>
    </xf>
    <xf numFmtId="165" fontId="2" fillId="0" borderId="60" xfId="8" applyNumberFormat="1" applyFont="1" applyFill="1" applyBorder="1" applyAlignment="1" applyProtection="1">
      <alignment vertical="center"/>
      <protection hidden="1"/>
    </xf>
    <xf numFmtId="165" fontId="2" fillId="0" borderId="61" xfId="8" applyNumberFormat="1" applyFont="1" applyFill="1" applyBorder="1" applyAlignment="1" applyProtection="1">
      <alignment vertical="center"/>
      <protection hidden="1"/>
    </xf>
    <xf numFmtId="165" fontId="2" fillId="0" borderId="62" xfId="8" applyNumberFormat="1" applyFont="1" applyFill="1" applyBorder="1" applyAlignment="1" applyProtection="1">
      <alignment vertical="center"/>
      <protection hidden="1"/>
    </xf>
    <xf numFmtId="165" fontId="2" fillId="0" borderId="63" xfId="8" applyNumberFormat="1" applyFont="1" applyFill="1" applyBorder="1" applyAlignment="1" applyProtection="1">
      <alignment vertical="center"/>
      <protection hidden="1"/>
    </xf>
    <xf numFmtId="165" fontId="2" fillId="5" borderId="64" xfId="8" applyNumberFormat="1" applyFont="1" applyFill="1" applyBorder="1" applyAlignment="1" applyProtection="1">
      <alignment vertical="center"/>
      <protection hidden="1"/>
    </xf>
    <xf numFmtId="165" fontId="2" fillId="5" borderId="65" xfId="8" applyNumberFormat="1" applyFont="1" applyFill="1" applyBorder="1" applyAlignment="1" applyProtection="1">
      <alignment vertical="center"/>
      <protection hidden="1"/>
    </xf>
    <xf numFmtId="170" fontId="2" fillId="0" borderId="15" xfId="4" applyNumberFormat="1" applyFont="1" applyFill="1" applyBorder="1" applyAlignment="1" applyProtection="1">
      <alignment horizontal="left" vertical="center" wrapText="1"/>
      <protection hidden="1"/>
    </xf>
    <xf numFmtId="2" fontId="2" fillId="0" borderId="15" xfId="0" applyNumberFormat="1" applyFont="1" applyFill="1" applyBorder="1" applyAlignment="1">
      <alignment horizontal="right" vertical="center"/>
    </xf>
    <xf numFmtId="3" fontId="2" fillId="0" borderId="15" xfId="8" applyNumberFormat="1" applyFont="1" applyFill="1" applyBorder="1" applyAlignment="1" applyProtection="1">
      <alignment vertical="center"/>
      <protection hidden="1"/>
    </xf>
    <xf numFmtId="2" fontId="2" fillId="0" borderId="15" xfId="0" applyNumberFormat="1" applyFont="1" applyBorder="1" applyAlignment="1">
      <alignment horizontal="right" vertical="center"/>
    </xf>
    <xf numFmtId="2" fontId="2" fillId="5" borderId="15" xfId="0" applyNumberFormat="1" applyFont="1" applyFill="1" applyBorder="1" applyAlignment="1">
      <alignment horizontal="right" vertical="center"/>
    </xf>
    <xf numFmtId="165" fontId="2" fillId="5" borderId="54" xfId="8" applyNumberFormat="1" applyFont="1" applyFill="1" applyBorder="1" applyAlignment="1" applyProtection="1">
      <alignment vertical="center"/>
      <protection hidden="1"/>
    </xf>
    <xf numFmtId="3" fontId="2" fillId="5" borderId="55" xfId="8" applyNumberFormat="1" applyFont="1" applyFill="1" applyBorder="1" applyAlignment="1" applyProtection="1">
      <alignment vertical="center"/>
      <protection hidden="1"/>
    </xf>
    <xf numFmtId="3" fontId="2" fillId="0" borderId="52" xfId="8" applyNumberFormat="1" applyFont="1" applyFill="1" applyBorder="1" applyAlignment="1" applyProtection="1">
      <alignment vertical="center"/>
      <protection hidden="1"/>
    </xf>
    <xf numFmtId="165" fontId="2" fillId="0" borderId="66" xfId="8" applyNumberFormat="1" applyFont="1" applyFill="1" applyBorder="1" applyAlignment="1" applyProtection="1">
      <alignment vertical="center"/>
      <protection hidden="1"/>
    </xf>
    <xf numFmtId="3" fontId="2" fillId="0" borderId="67" xfId="8" applyNumberFormat="1" applyFont="1" applyFill="1" applyBorder="1" applyAlignment="1" applyProtection="1">
      <alignment vertical="center"/>
      <protection hidden="1"/>
    </xf>
    <xf numFmtId="165" fontId="2" fillId="5" borderId="68" xfId="8" applyNumberFormat="1" applyFont="1" applyFill="1" applyBorder="1" applyAlignment="1">
      <alignment vertical="center"/>
    </xf>
    <xf numFmtId="0" fontId="2" fillId="5" borderId="69" xfId="8" applyFont="1" applyFill="1" applyBorder="1" applyAlignment="1">
      <alignment vertical="center"/>
    </xf>
    <xf numFmtId="165" fontId="2" fillId="5" borderId="50" xfId="8" applyNumberFormat="1" applyFont="1" applyFill="1" applyBorder="1" applyAlignment="1" applyProtection="1">
      <alignment vertical="center"/>
      <protection hidden="1"/>
    </xf>
    <xf numFmtId="3" fontId="2" fillId="5" borderId="15" xfId="8" applyNumberFormat="1" applyFont="1" applyFill="1" applyBorder="1" applyAlignment="1" applyProtection="1">
      <alignment vertical="center"/>
      <protection hidden="1"/>
    </xf>
    <xf numFmtId="0" fontId="2" fillId="0" borderId="15" xfId="0" applyFont="1" applyBorder="1"/>
    <xf numFmtId="49" fontId="2" fillId="0" borderId="15" xfId="0" applyNumberFormat="1" applyFont="1" applyBorder="1" applyAlignment="1">
      <alignment horizontal="right" vertical="center"/>
    </xf>
    <xf numFmtId="3" fontId="2" fillId="4" borderId="73" xfId="8" applyNumberFormat="1" applyFont="1" applyFill="1" applyBorder="1" applyAlignment="1" applyProtection="1">
      <alignment vertical="center"/>
      <protection hidden="1"/>
    </xf>
    <xf numFmtId="165" fontId="2" fillId="0" borderId="46" xfId="8" applyNumberFormat="1" applyFont="1" applyFill="1" applyBorder="1" applyAlignment="1">
      <alignment vertical="center"/>
    </xf>
    <xf numFmtId="167" fontId="2" fillId="13" borderId="15" xfId="8" applyNumberFormat="1" applyFont="1" applyFill="1" applyBorder="1" applyAlignment="1" applyProtection="1">
      <alignment horizontal="right" vertical="center" wrapText="1"/>
      <protection hidden="1"/>
    </xf>
    <xf numFmtId="165" fontId="2" fillId="13" borderId="46" xfId="8" applyNumberFormat="1" applyFont="1" applyFill="1" applyBorder="1" applyAlignment="1" applyProtection="1">
      <alignment vertical="center"/>
      <protection hidden="1"/>
    </xf>
    <xf numFmtId="3" fontId="2" fillId="13" borderId="47" xfId="8" applyNumberFormat="1" applyFont="1" applyFill="1" applyBorder="1" applyAlignment="1" applyProtection="1">
      <alignment vertical="center"/>
      <protection hidden="1"/>
    </xf>
    <xf numFmtId="165" fontId="3" fillId="3" borderId="56" xfId="8" applyNumberFormat="1" applyFont="1" applyFill="1" applyBorder="1" applyAlignment="1" applyProtection="1">
      <alignment horizontal="right" vertical="center" wrapText="1"/>
      <protection hidden="1"/>
    </xf>
    <xf numFmtId="1" fontId="3" fillId="3" borderId="57" xfId="8" applyNumberFormat="1" applyFont="1" applyFill="1" applyBorder="1" applyAlignment="1" applyProtection="1">
      <alignment horizontal="right" vertical="center" wrapText="1"/>
      <protection hidden="1"/>
    </xf>
    <xf numFmtId="165" fontId="2" fillId="4" borderId="58" xfId="8" applyNumberFormat="1" applyFont="1" applyFill="1" applyBorder="1" applyAlignment="1" applyProtection="1">
      <alignment horizontal="right" vertical="center" wrapText="1"/>
      <protection hidden="1"/>
    </xf>
    <xf numFmtId="1" fontId="2" fillId="4" borderId="74" xfId="8" applyNumberFormat="1" applyFont="1" applyFill="1" applyBorder="1" applyAlignment="1" applyProtection="1">
      <alignment horizontal="right" vertical="center" wrapText="1"/>
      <protection hidden="1"/>
    </xf>
    <xf numFmtId="165" fontId="2" fillId="0" borderId="73" xfId="8" applyNumberFormat="1" applyFont="1" applyFill="1" applyBorder="1" applyAlignment="1">
      <alignment vertical="center"/>
    </xf>
    <xf numFmtId="3" fontId="2" fillId="0" borderId="75" xfId="8" applyNumberFormat="1" applyFont="1" applyFill="1" applyBorder="1" applyAlignment="1" applyProtection="1">
      <alignment vertical="center"/>
      <protection hidden="1"/>
    </xf>
    <xf numFmtId="167" fontId="2" fillId="14" borderId="15" xfId="8" applyNumberFormat="1" applyFont="1" applyFill="1" applyBorder="1" applyAlignment="1" applyProtection="1">
      <alignment horizontal="right" vertical="center" wrapText="1"/>
      <protection hidden="1"/>
    </xf>
    <xf numFmtId="165" fontId="2" fillId="14" borderId="46" xfId="8" applyNumberFormat="1" applyFont="1" applyFill="1" applyBorder="1" applyAlignment="1" applyProtection="1">
      <alignment vertical="center"/>
      <protection hidden="1"/>
    </xf>
    <xf numFmtId="3" fontId="2" fillId="14" borderId="47" xfId="8" applyNumberFormat="1" applyFont="1" applyFill="1" applyBorder="1" applyAlignment="1" applyProtection="1">
      <alignment vertical="center"/>
      <protection hidden="1"/>
    </xf>
    <xf numFmtId="165" fontId="2" fillId="0" borderId="76" xfId="8" applyNumberFormat="1" applyFont="1" applyFill="1" applyBorder="1" applyAlignment="1" applyProtection="1">
      <alignment vertical="center"/>
      <protection hidden="1"/>
    </xf>
    <xf numFmtId="3" fontId="2" fillId="0" borderId="41" xfId="8" applyNumberFormat="1" applyFont="1" applyFill="1" applyBorder="1" applyAlignment="1" applyProtection="1">
      <alignment vertical="center"/>
      <protection hidden="1"/>
    </xf>
    <xf numFmtId="165" fontId="2" fillId="5" borderId="44" xfId="8" applyNumberFormat="1" applyFont="1" applyFill="1" applyBorder="1" applyAlignment="1" applyProtection="1">
      <alignment vertical="center"/>
      <protection hidden="1"/>
    </xf>
    <xf numFmtId="3" fontId="2" fillId="5" borderId="45" xfId="8" applyNumberFormat="1" applyFont="1" applyFill="1" applyBorder="1" applyAlignment="1" applyProtection="1">
      <alignment vertical="center"/>
      <protection hidden="1"/>
    </xf>
    <xf numFmtId="3" fontId="2" fillId="0" borderId="78" xfId="8" applyNumberFormat="1" applyFont="1" applyFill="1" applyBorder="1" applyAlignment="1">
      <alignment vertical="center"/>
    </xf>
    <xf numFmtId="3" fontId="2" fillId="5" borderId="78" xfId="8" applyNumberFormat="1" applyFont="1" applyFill="1" applyBorder="1" applyAlignment="1" applyProtection="1">
      <alignment vertical="center"/>
      <protection hidden="1"/>
    </xf>
    <xf numFmtId="0" fontId="2" fillId="2" borderId="77" xfId="8" applyNumberFormat="1" applyFont="1" applyFill="1" applyBorder="1" applyAlignment="1" applyProtection="1">
      <alignment vertical="center" wrapText="1"/>
      <protection hidden="1"/>
    </xf>
    <xf numFmtId="165" fontId="2" fillId="5" borderId="66" xfId="8" applyNumberFormat="1" applyFont="1" applyFill="1" applyBorder="1" applyAlignment="1" applyProtection="1">
      <alignment vertical="center"/>
      <protection hidden="1"/>
    </xf>
    <xf numFmtId="3" fontId="2" fillId="5" borderId="67" xfId="8" applyNumberFormat="1" applyFont="1" applyFill="1" applyBorder="1" applyAlignment="1" applyProtection="1">
      <alignment vertical="center"/>
      <protection hidden="1"/>
    </xf>
    <xf numFmtId="0" fontId="2" fillId="14" borderId="15" xfId="8" applyNumberFormat="1" applyFont="1" applyFill="1" applyBorder="1" applyAlignment="1" applyProtection="1">
      <alignment vertical="center" wrapText="1"/>
      <protection hidden="1"/>
    </xf>
    <xf numFmtId="169" fontId="2" fillId="14" borderId="15" xfId="8" applyNumberFormat="1" applyFont="1" applyFill="1" applyBorder="1" applyAlignment="1" applyProtection="1">
      <alignment horizontal="right" vertical="center" wrapText="1"/>
      <protection hidden="1"/>
    </xf>
    <xf numFmtId="169" fontId="2" fillId="14" borderId="15" xfId="8" applyNumberFormat="1" applyFont="1" applyFill="1" applyBorder="1" applyAlignment="1" applyProtection="1">
      <alignment horizontal="right" vertical="center"/>
      <protection hidden="1"/>
    </xf>
    <xf numFmtId="164" fontId="2" fillId="14" borderId="15" xfId="8" applyNumberFormat="1" applyFont="1" applyFill="1" applyBorder="1" applyAlignment="1" applyProtection="1">
      <alignment vertical="center"/>
      <protection hidden="1"/>
    </xf>
    <xf numFmtId="165" fontId="2" fillId="14" borderId="60" xfId="8" applyNumberFormat="1" applyFont="1" applyFill="1" applyBorder="1" applyAlignment="1" applyProtection="1">
      <alignment horizontal="right" vertical="center" wrapText="1"/>
      <protection hidden="1"/>
    </xf>
    <xf numFmtId="1" fontId="2" fillId="14" borderId="79" xfId="8" applyNumberFormat="1" applyFont="1" applyFill="1" applyBorder="1" applyAlignment="1" applyProtection="1">
      <alignment horizontal="right" vertical="center" wrapText="1"/>
      <protection hidden="1"/>
    </xf>
    <xf numFmtId="165" fontId="3" fillId="3" borderId="15" xfId="8" applyNumberFormat="1" applyFont="1" applyFill="1" applyBorder="1" applyAlignment="1" applyProtection="1">
      <alignment vertical="center"/>
      <protection hidden="1"/>
    </xf>
    <xf numFmtId="1" fontId="3" fillId="3" borderId="57" xfId="8" applyNumberFormat="1" applyFont="1" applyFill="1" applyBorder="1" applyAlignment="1" applyProtection="1">
      <alignment horizontal="right" vertical="center"/>
      <protection hidden="1"/>
    </xf>
    <xf numFmtId="167" fontId="2" fillId="14" borderId="15" xfId="8" quotePrefix="1" applyNumberFormat="1" applyFont="1" applyFill="1" applyBorder="1" applyAlignment="1" applyProtection="1">
      <alignment horizontal="right" vertical="center" wrapText="1"/>
      <protection hidden="1"/>
    </xf>
    <xf numFmtId="165" fontId="2" fillId="14" borderId="15" xfId="8" applyNumberFormat="1" applyFont="1" applyFill="1" applyBorder="1" applyAlignment="1" applyProtection="1">
      <alignment vertical="center"/>
      <protection hidden="1"/>
    </xf>
    <xf numFmtId="0" fontId="57" fillId="0" borderId="0" xfId="8" applyFont="1" applyFill="1"/>
    <xf numFmtId="165" fontId="2" fillId="0" borderId="15" xfId="8" applyNumberFormat="1" applyFont="1" applyFill="1" applyBorder="1" applyAlignment="1" applyProtection="1">
      <alignment vertical="center"/>
      <protection hidden="1"/>
    </xf>
    <xf numFmtId="167" fontId="2" fillId="0" borderId="15" xfId="8" quotePrefix="1" applyNumberFormat="1" applyFont="1" applyFill="1" applyBorder="1" applyAlignment="1" applyProtection="1">
      <alignment horizontal="right" vertical="center" wrapText="1"/>
      <protection hidden="1"/>
    </xf>
    <xf numFmtId="165" fontId="2" fillId="5" borderId="15" xfId="8" applyNumberFormat="1" applyFont="1" applyFill="1" applyBorder="1" applyAlignment="1" applyProtection="1">
      <alignment vertical="center"/>
      <protection hidden="1"/>
    </xf>
    <xf numFmtId="165" fontId="2" fillId="5" borderId="51" xfId="8" applyNumberFormat="1" applyFont="1" applyFill="1" applyBorder="1" applyAlignment="1">
      <alignment vertical="center"/>
    </xf>
    <xf numFmtId="0" fontId="2" fillId="5" borderId="52" xfId="8" applyFont="1" applyFill="1" applyBorder="1" applyAlignment="1">
      <alignment vertical="center"/>
    </xf>
    <xf numFmtId="169" fontId="2" fillId="2" borderId="15" xfId="8" applyNumberFormat="1" applyFont="1" applyFill="1" applyBorder="1" applyAlignment="1" applyProtection="1">
      <alignment horizontal="right" vertical="center" wrapText="1"/>
      <protection hidden="1"/>
    </xf>
    <xf numFmtId="169" fontId="2" fillId="2" borderId="15" xfId="8" applyNumberFormat="1" applyFont="1" applyFill="1" applyBorder="1" applyAlignment="1" applyProtection="1">
      <alignment horizontal="right" vertical="center"/>
      <protection hidden="1"/>
    </xf>
    <xf numFmtId="0" fontId="2" fillId="2" borderId="15" xfId="0" applyFont="1" applyFill="1" applyBorder="1" applyAlignment="1">
      <alignment wrapText="1"/>
    </xf>
    <xf numFmtId="170" fontId="2" fillId="2" borderId="15" xfId="4" applyNumberFormat="1" applyFont="1" applyFill="1" applyBorder="1" applyAlignment="1" applyProtection="1">
      <alignment horizontal="left" vertical="center" wrapText="1"/>
      <protection hidden="1"/>
    </xf>
    <xf numFmtId="165" fontId="2" fillId="5" borderId="53" xfId="8" applyNumberFormat="1" applyFont="1" applyFill="1" applyBorder="1" applyAlignment="1">
      <alignment vertical="center"/>
    </xf>
    <xf numFmtId="0" fontId="2" fillId="5" borderId="72" xfId="8" applyFont="1" applyFill="1" applyBorder="1" applyAlignment="1">
      <alignment vertical="center"/>
    </xf>
    <xf numFmtId="3" fontId="2" fillId="0" borderId="78" xfId="8" applyNumberFormat="1" applyFont="1" applyFill="1" applyBorder="1" applyAlignment="1" applyProtection="1">
      <alignment vertical="center"/>
      <protection hidden="1"/>
    </xf>
    <xf numFmtId="3" fontId="2" fillId="5" borderId="52" xfId="8" applyNumberFormat="1" applyFont="1" applyFill="1" applyBorder="1" applyAlignment="1" applyProtection="1">
      <alignment vertical="center"/>
      <protection hidden="1"/>
    </xf>
    <xf numFmtId="165" fontId="2" fillId="5" borderId="51" xfId="8" applyNumberFormat="1" applyFont="1" applyFill="1" applyBorder="1" applyAlignment="1" applyProtection="1">
      <alignment vertical="center"/>
      <protection hidden="1"/>
    </xf>
    <xf numFmtId="165" fontId="2" fillId="0" borderId="53" xfId="8" applyNumberFormat="1" applyFont="1" applyFill="1" applyBorder="1" applyAlignment="1" applyProtection="1">
      <alignment vertical="center"/>
      <protection hidden="1"/>
    </xf>
    <xf numFmtId="3" fontId="2" fillId="0" borderId="43" xfId="8" applyNumberFormat="1" applyFont="1" applyFill="1" applyBorder="1" applyAlignment="1" applyProtection="1">
      <alignment vertical="center"/>
      <protection hidden="1"/>
    </xf>
    <xf numFmtId="165" fontId="2" fillId="14" borderId="53" xfId="8" applyNumberFormat="1" applyFont="1" applyFill="1" applyBorder="1" applyAlignment="1" applyProtection="1">
      <alignment horizontal="right" vertical="center" wrapText="1"/>
      <protection hidden="1"/>
    </xf>
    <xf numFmtId="1" fontId="2" fillId="14" borderId="72" xfId="8" applyNumberFormat="1" applyFont="1" applyFill="1" applyBorder="1" applyAlignment="1" applyProtection="1">
      <alignment horizontal="right" vertical="center" wrapText="1"/>
      <protection hidden="1"/>
    </xf>
    <xf numFmtId="0" fontId="2" fillId="0" borderId="13" xfId="8" applyFont="1" applyFill="1" applyBorder="1" applyAlignment="1">
      <alignment vertical="center"/>
    </xf>
    <xf numFmtId="0" fontId="2" fillId="0" borderId="16" xfId="8" applyFont="1" applyFill="1" applyBorder="1" applyAlignment="1">
      <alignment vertical="center"/>
    </xf>
    <xf numFmtId="169" fontId="3" fillId="3" borderId="15" xfId="8" quotePrefix="1" applyNumberFormat="1" applyFont="1" applyFill="1" applyBorder="1" applyAlignment="1" applyProtection="1">
      <alignment horizontal="right" vertical="center" wrapText="1"/>
      <protection hidden="1"/>
    </xf>
    <xf numFmtId="165" fontId="3" fillId="3" borderId="43" xfId="8" applyNumberFormat="1" applyFont="1" applyFill="1" applyBorder="1" applyAlignment="1" applyProtection="1">
      <alignment vertical="center"/>
      <protection hidden="1"/>
    </xf>
    <xf numFmtId="165" fontId="3" fillId="3" borderId="72" xfId="8" applyNumberFormat="1" applyFont="1" applyFill="1" applyBorder="1" applyAlignment="1" applyProtection="1">
      <alignment vertical="center"/>
      <protection hidden="1"/>
    </xf>
    <xf numFmtId="165" fontId="58" fillId="0" borderId="0" xfId="8" applyNumberFormat="1" applyFont="1" applyFill="1" applyAlignment="1">
      <alignment vertical="center"/>
    </xf>
    <xf numFmtId="169" fontId="2" fillId="14" borderId="15" xfId="8" quotePrefix="1" applyNumberFormat="1" applyFont="1" applyFill="1" applyBorder="1" applyAlignment="1" applyProtection="1">
      <alignment horizontal="right" vertical="center"/>
      <protection hidden="1"/>
    </xf>
    <xf numFmtId="165" fontId="2" fillId="14" borderId="45" xfId="8" applyNumberFormat="1" applyFont="1" applyFill="1" applyBorder="1" applyAlignment="1" applyProtection="1">
      <alignment vertical="center"/>
      <protection hidden="1"/>
    </xf>
    <xf numFmtId="165" fontId="2" fillId="14" borderId="59" xfId="8" applyNumberFormat="1" applyFont="1" applyFill="1" applyBorder="1" applyAlignment="1" applyProtection="1">
      <alignment vertical="center"/>
      <protection hidden="1"/>
    </xf>
    <xf numFmtId="0" fontId="2" fillId="0" borderId="0" xfId="8" applyFont="1" applyFill="1" applyBorder="1" applyAlignment="1">
      <alignment vertical="center"/>
    </xf>
    <xf numFmtId="165" fontId="2" fillId="5" borderId="70" xfId="8" applyNumberFormat="1" applyFont="1" applyFill="1" applyBorder="1" applyAlignment="1" applyProtection="1">
      <alignment vertical="center"/>
      <protection hidden="1"/>
    </xf>
    <xf numFmtId="3" fontId="2" fillId="5" borderId="80" xfId="8" applyNumberFormat="1" applyFont="1" applyFill="1" applyBorder="1" applyAlignment="1" applyProtection="1">
      <alignment vertical="center"/>
      <protection hidden="1"/>
    </xf>
    <xf numFmtId="0" fontId="49" fillId="0" borderId="15" xfId="8" applyFont="1" applyBorder="1" applyAlignment="1">
      <alignment horizontal="right"/>
    </xf>
    <xf numFmtId="0" fontId="49" fillId="0" borderId="15" xfId="8" applyFont="1" applyBorder="1" applyAlignment="1">
      <alignment horizontal="right" vertical="center"/>
    </xf>
    <xf numFmtId="164" fontId="49" fillId="0" borderId="15" xfId="8" applyNumberFormat="1" applyFont="1" applyFill="1" applyBorder="1"/>
    <xf numFmtId="165" fontId="49" fillId="0" borderId="50" xfId="8" applyNumberFormat="1" applyFont="1" applyBorder="1"/>
    <xf numFmtId="164" fontId="49" fillId="0" borderId="15" xfId="8" applyNumberFormat="1" applyFont="1" applyBorder="1"/>
    <xf numFmtId="0" fontId="49" fillId="0" borderId="0" xfId="8" applyNumberFormat="1" applyFont="1" applyFill="1" applyBorder="1" applyAlignment="1" applyProtection="1">
      <alignment horizontal="center"/>
      <protection hidden="1"/>
    </xf>
    <xf numFmtId="0" fontId="49" fillId="0" borderId="0" xfId="8" applyNumberFormat="1" applyFont="1" applyFill="1" applyBorder="1" applyAlignment="1" applyProtection="1">
      <alignment horizontal="center"/>
      <protection hidden="1"/>
    </xf>
    <xf numFmtId="0" fontId="49" fillId="0" borderId="0" xfId="8" applyNumberFormat="1" applyFont="1" applyFill="1" applyAlignment="1" applyProtection="1">
      <alignment horizontal="center"/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2" fillId="0" borderId="0" xfId="1" applyFont="1" applyBorder="1" applyAlignment="1" applyProtection="1">
      <alignment horizontal="right" vertical="top" wrapText="1"/>
      <protection hidden="1"/>
    </xf>
    <xf numFmtId="0" fontId="2" fillId="0" borderId="0" xfId="8" applyFont="1" applyAlignment="1">
      <alignment horizontal="right"/>
    </xf>
    <xf numFmtId="0" fontId="2" fillId="0" borderId="0" xfId="5" applyFont="1" applyAlignment="1" applyProtection="1">
      <alignment horizontal="right" vertical="center"/>
      <protection hidden="1"/>
    </xf>
    <xf numFmtId="0" fontId="3" fillId="0" borderId="0" xfId="8" applyNumberFormat="1" applyFont="1" applyFill="1" applyAlignment="1" applyProtection="1">
      <protection hidden="1"/>
    </xf>
    <xf numFmtId="0" fontId="3" fillId="0" borderId="0" xfId="8" applyNumberFormat="1" applyFont="1" applyFill="1" applyAlignment="1" applyProtection="1">
      <alignment horizontal="right" vertical="center"/>
      <protection hidden="1"/>
    </xf>
    <xf numFmtId="165" fontId="3" fillId="0" borderId="0" xfId="8" applyNumberFormat="1" applyFont="1" applyFill="1" applyAlignment="1" applyProtection="1">
      <protection hidden="1"/>
    </xf>
    <xf numFmtId="0" fontId="3" fillId="0" borderId="81" xfId="8" applyNumberFormat="1" applyFont="1" applyFill="1" applyBorder="1" applyAlignment="1" applyProtection="1">
      <alignment horizontal="center" vertical="center"/>
      <protection hidden="1"/>
    </xf>
    <xf numFmtId="0" fontId="3" fillId="0" borderId="82" xfId="8" applyNumberFormat="1" applyFont="1" applyFill="1" applyBorder="1" applyAlignment="1" applyProtection="1">
      <alignment horizontal="center" vertical="center"/>
      <protection hidden="1"/>
    </xf>
    <xf numFmtId="0" fontId="3" fillId="0" borderId="83" xfId="8" applyNumberFormat="1" applyFont="1" applyFill="1" applyBorder="1" applyAlignment="1" applyProtection="1">
      <alignment horizontal="center" vertical="center"/>
      <protection hidden="1"/>
    </xf>
    <xf numFmtId="0" fontId="3" fillId="0" borderId="84" xfId="8" applyNumberFormat="1" applyFont="1" applyFill="1" applyBorder="1" applyAlignment="1" applyProtection="1">
      <alignment horizontal="center" vertical="center"/>
      <protection hidden="1"/>
    </xf>
    <xf numFmtId="0" fontId="3" fillId="0" borderId="85" xfId="8" applyNumberFormat="1" applyFont="1" applyFill="1" applyBorder="1" applyAlignment="1" applyProtection="1">
      <alignment horizontal="center" vertical="center"/>
      <protection hidden="1"/>
    </xf>
    <xf numFmtId="0" fontId="3" fillId="0" borderId="4" xfId="8" applyNumberFormat="1" applyFont="1" applyFill="1" applyBorder="1" applyAlignment="1" applyProtection="1">
      <alignment horizontal="center" vertical="center"/>
      <protection hidden="1"/>
    </xf>
    <xf numFmtId="165" fontId="3" fillId="0" borderId="81" xfId="8" applyNumberFormat="1" applyFont="1" applyFill="1" applyBorder="1" applyAlignment="1" applyProtection="1">
      <alignment horizontal="center" vertical="center" wrapText="1"/>
      <protection hidden="1"/>
    </xf>
    <xf numFmtId="0" fontId="3" fillId="0" borderId="86" xfId="8" applyNumberFormat="1" applyFont="1" applyFill="1" applyBorder="1" applyAlignment="1" applyProtection="1">
      <alignment horizontal="center" vertical="center"/>
      <protection hidden="1"/>
    </xf>
    <xf numFmtId="3" fontId="3" fillId="0" borderId="87" xfId="8" applyNumberFormat="1" applyFont="1" applyFill="1" applyBorder="1" applyAlignment="1" applyProtection="1">
      <alignment horizontal="center" vertical="center"/>
      <protection hidden="1"/>
    </xf>
    <xf numFmtId="3" fontId="3" fillId="0" borderId="88" xfId="8" applyNumberFormat="1" applyFont="1" applyFill="1" applyBorder="1" applyAlignment="1" applyProtection="1">
      <alignment horizontal="center" vertical="center"/>
      <protection hidden="1"/>
    </xf>
    <xf numFmtId="0" fontId="3" fillId="0" borderId="89" xfId="8" applyNumberFormat="1" applyFont="1" applyFill="1" applyBorder="1" applyAlignment="1" applyProtection="1">
      <alignment horizontal="center" vertical="center"/>
      <protection hidden="1"/>
    </xf>
    <xf numFmtId="0" fontId="3" fillId="0" borderId="90" xfId="8" applyNumberFormat="1" applyFont="1" applyFill="1" applyBorder="1" applyAlignment="1" applyProtection="1">
      <alignment horizontal="center" vertical="center"/>
      <protection hidden="1"/>
    </xf>
    <xf numFmtId="1" fontId="3" fillId="0" borderId="86" xfId="8" applyNumberFormat="1" applyFont="1" applyFill="1" applyBorder="1" applyAlignment="1" applyProtection="1">
      <alignment horizontal="center" vertical="center"/>
      <protection hidden="1"/>
    </xf>
    <xf numFmtId="0" fontId="3" fillId="3" borderId="27" xfId="8" applyNumberFormat="1" applyFont="1" applyFill="1" applyBorder="1" applyAlignment="1" applyProtection="1">
      <alignment vertical="center" wrapText="1"/>
      <protection hidden="1"/>
    </xf>
    <xf numFmtId="167" fontId="3" fillId="3" borderId="56" xfId="8" applyNumberFormat="1" applyFont="1" applyFill="1" applyBorder="1" applyAlignment="1" applyProtection="1">
      <alignment horizontal="right" vertical="center" wrapText="1"/>
      <protection hidden="1"/>
    </xf>
    <xf numFmtId="3" fontId="3" fillId="3" borderId="57" xfId="8" quotePrefix="1" applyNumberFormat="1" applyFont="1" applyFill="1" applyBorder="1" applyAlignment="1" applyProtection="1">
      <alignment horizontal="right" vertical="center" wrapText="1"/>
      <protection hidden="1"/>
    </xf>
    <xf numFmtId="164" fontId="3" fillId="3" borderId="91" xfId="8" applyNumberFormat="1" applyFont="1" applyFill="1" applyBorder="1" applyAlignment="1" applyProtection="1">
      <alignment horizontal="right" vertical="center"/>
      <protection hidden="1"/>
    </xf>
    <xf numFmtId="168" fontId="3" fillId="3" borderId="92" xfId="8" applyNumberFormat="1" applyFont="1" applyFill="1" applyBorder="1" applyAlignment="1" applyProtection="1">
      <alignment horizontal="right" vertical="center"/>
      <protection hidden="1"/>
    </xf>
    <xf numFmtId="167" fontId="3" fillId="3" borderId="93" xfId="8" applyNumberFormat="1" applyFont="1" applyFill="1" applyBorder="1" applyAlignment="1" applyProtection="1">
      <alignment horizontal="right" vertical="center" wrapText="1"/>
      <protection hidden="1"/>
    </xf>
    <xf numFmtId="165" fontId="3" fillId="3" borderId="27" xfId="8" applyNumberFormat="1" applyFont="1" applyFill="1" applyBorder="1" applyAlignment="1" applyProtection="1">
      <alignment vertical="center"/>
      <protection hidden="1"/>
    </xf>
    <xf numFmtId="0" fontId="2" fillId="4" borderId="23" xfId="8" applyNumberFormat="1" applyFont="1" applyFill="1" applyBorder="1" applyAlignment="1" applyProtection="1">
      <alignment vertical="center" wrapText="1"/>
      <protection hidden="1"/>
    </xf>
    <xf numFmtId="167" fontId="2" fillId="4" borderId="94" xfId="8" applyNumberFormat="1" applyFont="1" applyFill="1" applyBorder="1" applyAlignment="1" applyProtection="1">
      <alignment horizontal="right" vertical="center" wrapText="1"/>
      <protection hidden="1"/>
    </xf>
    <xf numFmtId="169" fontId="2" fillId="4" borderId="95" xfId="8" applyNumberFormat="1" applyFont="1" applyFill="1" applyBorder="1" applyAlignment="1" applyProtection="1">
      <alignment horizontal="right" vertical="center" wrapText="1"/>
      <protection hidden="1"/>
    </xf>
    <xf numFmtId="169" fontId="2" fillId="4" borderId="96" xfId="8" applyNumberFormat="1" applyFont="1" applyFill="1" applyBorder="1" applyAlignment="1" applyProtection="1">
      <alignment horizontal="right" vertical="center"/>
      <protection hidden="1"/>
    </xf>
    <xf numFmtId="168" fontId="2" fillId="4" borderId="97" xfId="8" applyNumberFormat="1" applyFont="1" applyFill="1" applyBorder="1" applyAlignment="1" applyProtection="1">
      <alignment horizontal="right" vertical="center"/>
      <protection hidden="1"/>
    </xf>
    <xf numFmtId="167" fontId="2" fillId="4" borderId="98" xfId="8" applyNumberFormat="1" applyFont="1" applyFill="1" applyBorder="1" applyAlignment="1" applyProtection="1">
      <alignment horizontal="right" vertical="center" wrapText="1"/>
      <protection hidden="1"/>
    </xf>
    <xf numFmtId="165" fontId="2" fillId="4" borderId="23" xfId="8" applyNumberFormat="1" applyFont="1" applyFill="1" applyBorder="1" applyAlignment="1" applyProtection="1">
      <alignment vertical="center"/>
      <protection hidden="1"/>
    </xf>
    <xf numFmtId="0" fontId="3" fillId="16" borderId="27" xfId="8" applyNumberFormat="1" applyFont="1" applyFill="1" applyBorder="1" applyAlignment="1" applyProtection="1">
      <alignment vertical="center" wrapText="1"/>
      <protection hidden="1"/>
    </xf>
    <xf numFmtId="167" fontId="3" fillId="16" borderId="56" xfId="8" applyNumberFormat="1" applyFont="1" applyFill="1" applyBorder="1" applyAlignment="1" applyProtection="1">
      <alignment horizontal="right" vertical="center" wrapText="1"/>
      <protection hidden="1"/>
    </xf>
    <xf numFmtId="169" fontId="3" fillId="16" borderId="57" xfId="8" applyNumberFormat="1" applyFont="1" applyFill="1" applyBorder="1" applyAlignment="1" applyProtection="1">
      <alignment horizontal="right" vertical="center" wrapText="1"/>
      <protection hidden="1"/>
    </xf>
    <xf numFmtId="169" fontId="3" fillId="16" borderId="91" xfId="8" applyNumberFormat="1" applyFont="1" applyFill="1" applyBorder="1" applyAlignment="1" applyProtection="1">
      <alignment horizontal="right" vertical="center"/>
      <protection hidden="1"/>
    </xf>
    <xf numFmtId="168" fontId="3" fillId="16" borderId="92" xfId="8" applyNumberFormat="1" applyFont="1" applyFill="1" applyBorder="1" applyAlignment="1" applyProtection="1">
      <alignment horizontal="right" vertical="center"/>
      <protection hidden="1"/>
    </xf>
    <xf numFmtId="167" fontId="3" fillId="16" borderId="93" xfId="8" applyNumberFormat="1" applyFont="1" applyFill="1" applyBorder="1" applyAlignment="1" applyProtection="1">
      <alignment horizontal="right" vertical="center" wrapText="1"/>
      <protection hidden="1"/>
    </xf>
    <xf numFmtId="164" fontId="3" fillId="16" borderId="27" xfId="8" applyNumberFormat="1" applyFont="1" applyFill="1" applyBorder="1" applyAlignment="1" applyProtection="1">
      <alignment vertical="center"/>
      <protection hidden="1"/>
    </xf>
    <xf numFmtId="0" fontId="3" fillId="17" borderId="77" xfId="8" applyNumberFormat="1" applyFont="1" applyFill="1" applyBorder="1" applyAlignment="1" applyProtection="1">
      <alignment vertical="center" wrapText="1"/>
      <protection hidden="1"/>
    </xf>
    <xf numFmtId="167" fontId="3" fillId="17" borderId="60" xfId="8" applyNumberFormat="1" applyFont="1" applyFill="1" applyBorder="1" applyAlignment="1" applyProtection="1">
      <alignment horizontal="right" vertical="center" wrapText="1"/>
      <protection hidden="1"/>
    </xf>
    <xf numFmtId="169" fontId="3" fillId="17" borderId="79" xfId="8" applyNumberFormat="1" applyFont="1" applyFill="1" applyBorder="1" applyAlignment="1" applyProtection="1">
      <alignment horizontal="right" vertical="center" wrapText="1"/>
      <protection hidden="1"/>
    </xf>
    <xf numFmtId="169" fontId="3" fillId="17" borderId="99" xfId="8" applyNumberFormat="1" applyFont="1" applyFill="1" applyBorder="1" applyAlignment="1" applyProtection="1">
      <alignment horizontal="right" vertical="center"/>
      <protection hidden="1"/>
    </xf>
    <xf numFmtId="167" fontId="3" fillId="17" borderId="100" xfId="8" applyNumberFormat="1" applyFont="1" applyFill="1" applyBorder="1" applyAlignment="1" applyProtection="1">
      <alignment horizontal="right" vertical="center" wrapText="1"/>
      <protection hidden="1"/>
    </xf>
    <xf numFmtId="167" fontId="3" fillId="17" borderId="61" xfId="8" applyNumberFormat="1" applyFont="1" applyFill="1" applyBorder="1" applyAlignment="1" applyProtection="1">
      <alignment horizontal="right" vertical="center" wrapText="1"/>
      <protection hidden="1"/>
    </xf>
    <xf numFmtId="164" fontId="3" fillId="17" borderId="27" xfId="8" applyNumberFormat="1" applyFont="1" applyFill="1" applyBorder="1" applyAlignment="1" applyProtection="1">
      <alignment vertical="center"/>
      <protection hidden="1"/>
    </xf>
    <xf numFmtId="0" fontId="2" fillId="0" borderId="29" xfId="8" applyNumberFormat="1" applyFont="1" applyFill="1" applyBorder="1" applyAlignment="1" applyProtection="1">
      <alignment vertical="center" wrapText="1"/>
      <protection hidden="1"/>
    </xf>
    <xf numFmtId="167" fontId="2" fillId="0" borderId="60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79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99" xfId="8" applyNumberFormat="1" applyFont="1" applyFill="1" applyBorder="1" applyAlignment="1" applyProtection="1">
      <alignment horizontal="right" vertical="center"/>
      <protection hidden="1"/>
    </xf>
    <xf numFmtId="167" fontId="2" fillId="0" borderId="101" xfId="8" applyNumberFormat="1" applyFont="1" applyFill="1" applyBorder="1" applyAlignment="1" applyProtection="1">
      <alignment horizontal="right" vertical="center" wrapText="1"/>
      <protection hidden="1"/>
    </xf>
    <xf numFmtId="167" fontId="2" fillId="0" borderId="65" xfId="8" applyNumberFormat="1" applyFont="1" applyFill="1" applyBorder="1" applyAlignment="1" applyProtection="1">
      <alignment horizontal="right" vertical="center" wrapText="1"/>
      <protection hidden="1"/>
    </xf>
    <xf numFmtId="164" fontId="2" fillId="0" borderId="23" xfId="8" applyNumberFormat="1" applyFont="1" applyFill="1" applyBorder="1" applyAlignment="1" applyProtection="1">
      <alignment vertical="center"/>
      <protection hidden="1"/>
    </xf>
    <xf numFmtId="0" fontId="2" fillId="0" borderId="28" xfId="8" applyNumberFormat="1" applyFont="1" applyFill="1" applyBorder="1" applyAlignment="1" applyProtection="1">
      <alignment vertical="center" wrapText="1"/>
      <protection hidden="1"/>
    </xf>
    <xf numFmtId="167" fontId="2" fillId="0" borderId="52" xfId="8" applyNumberFormat="1" applyFont="1" applyFill="1" applyBorder="1" applyAlignment="1" applyProtection="1">
      <alignment horizontal="right" vertical="center" wrapText="1"/>
      <protection hidden="1"/>
    </xf>
    <xf numFmtId="164" fontId="2" fillId="0" borderId="28" xfId="8" applyNumberFormat="1" applyFont="1" applyFill="1" applyBorder="1" applyAlignment="1" applyProtection="1">
      <alignment vertical="center"/>
      <protection hidden="1"/>
    </xf>
    <xf numFmtId="0" fontId="2" fillId="0" borderId="23" xfId="8" applyNumberFormat="1" applyFont="1" applyFill="1" applyBorder="1" applyAlignment="1" applyProtection="1">
      <alignment vertical="center" wrapText="1"/>
      <protection hidden="1"/>
    </xf>
    <xf numFmtId="0" fontId="2" fillId="0" borderId="28" xfId="0" applyFont="1" applyBorder="1" applyAlignment="1">
      <alignment wrapText="1"/>
    </xf>
    <xf numFmtId="167" fontId="2" fillId="0" borderId="16" xfId="8" applyNumberFormat="1" applyFont="1" applyFill="1" applyBorder="1" applyAlignment="1" applyProtection="1">
      <alignment horizontal="right" vertical="center" wrapText="1"/>
      <protection hidden="1"/>
    </xf>
    <xf numFmtId="0" fontId="2" fillId="0" borderId="28" xfId="0" applyFont="1" applyFill="1" applyBorder="1" applyAlignment="1">
      <alignment wrapText="1"/>
    </xf>
    <xf numFmtId="164" fontId="2" fillId="0" borderId="102" xfId="8" applyNumberFormat="1" applyFont="1" applyFill="1" applyBorder="1" applyAlignment="1" applyProtection="1">
      <alignment vertical="center"/>
      <protection hidden="1"/>
    </xf>
    <xf numFmtId="0" fontId="3" fillId="17" borderId="30" xfId="0" applyFont="1" applyFill="1" applyBorder="1" applyAlignment="1">
      <alignment vertical="center" wrapText="1"/>
    </xf>
    <xf numFmtId="167" fontId="3" fillId="17" borderId="58" xfId="8" applyNumberFormat="1" applyFont="1" applyFill="1" applyBorder="1" applyAlignment="1" applyProtection="1">
      <alignment horizontal="right" vertical="center" wrapText="1"/>
      <protection hidden="1"/>
    </xf>
    <xf numFmtId="169" fontId="3" fillId="17" borderId="74" xfId="8" applyNumberFormat="1" applyFont="1" applyFill="1" applyBorder="1" applyAlignment="1" applyProtection="1">
      <alignment horizontal="right" vertical="center" wrapText="1"/>
      <protection hidden="1"/>
    </xf>
    <xf numFmtId="169" fontId="3" fillId="17" borderId="103" xfId="8" applyNumberFormat="1" applyFont="1" applyFill="1" applyBorder="1" applyAlignment="1" applyProtection="1">
      <alignment horizontal="right" vertical="center"/>
      <protection hidden="1"/>
    </xf>
    <xf numFmtId="167" fontId="3" fillId="17" borderId="104" xfId="8" quotePrefix="1" applyNumberFormat="1" applyFont="1" applyFill="1" applyBorder="1" applyAlignment="1" applyProtection="1">
      <alignment horizontal="right" vertical="center" wrapText="1"/>
      <protection hidden="1"/>
    </xf>
    <xf numFmtId="167" fontId="3" fillId="17" borderId="59" xfId="8" applyNumberFormat="1" applyFont="1" applyFill="1" applyBorder="1" applyAlignment="1" applyProtection="1">
      <alignment horizontal="right" vertical="center" wrapText="1"/>
      <protection hidden="1"/>
    </xf>
    <xf numFmtId="164" fontId="3" fillId="17" borderId="105" xfId="8" applyNumberFormat="1" applyFont="1" applyFill="1" applyBorder="1" applyAlignment="1" applyProtection="1">
      <alignment vertical="center"/>
      <protection hidden="1"/>
    </xf>
    <xf numFmtId="0" fontId="2" fillId="0" borderId="30" xfId="8" applyNumberFormat="1" applyFont="1" applyFill="1" applyBorder="1" applyAlignment="1" applyProtection="1">
      <alignment vertical="center" wrapText="1"/>
      <protection hidden="1"/>
    </xf>
    <xf numFmtId="167" fontId="2" fillId="0" borderId="106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07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08" xfId="8" applyNumberFormat="1" applyFont="1" applyFill="1" applyBorder="1" applyAlignment="1" applyProtection="1">
      <alignment horizontal="right" vertical="center"/>
      <protection hidden="1"/>
    </xf>
    <xf numFmtId="167" fontId="2" fillId="0" borderId="109" xfId="8" quotePrefix="1" applyNumberFormat="1" applyFont="1" applyFill="1" applyBorder="1" applyAlignment="1" applyProtection="1">
      <alignment horizontal="right" vertical="center" wrapText="1"/>
      <protection hidden="1"/>
    </xf>
    <xf numFmtId="167" fontId="2" fillId="0" borderId="110" xfId="8" applyNumberFormat="1" applyFont="1" applyFill="1" applyBorder="1" applyAlignment="1" applyProtection="1">
      <alignment horizontal="right" vertical="center" wrapText="1"/>
      <protection hidden="1"/>
    </xf>
    <xf numFmtId="164" fontId="2" fillId="0" borderId="30" xfId="8" applyNumberFormat="1" applyFont="1" applyFill="1" applyBorder="1" applyAlignment="1" applyProtection="1">
      <alignment vertical="center"/>
      <protection hidden="1"/>
    </xf>
    <xf numFmtId="167" fontId="2" fillId="0" borderId="109" xfId="8" applyNumberFormat="1" applyFont="1" applyFill="1" applyBorder="1" applyAlignment="1" applyProtection="1">
      <alignment horizontal="right" vertical="center" wrapText="1"/>
      <protection hidden="1"/>
    </xf>
    <xf numFmtId="0" fontId="2" fillId="2" borderId="28" xfId="0" applyFont="1" applyFill="1" applyBorder="1" applyAlignment="1">
      <alignment vertical="center" wrapText="1"/>
    </xf>
    <xf numFmtId="167" fontId="2" fillId="2" borderId="106" xfId="8" applyNumberFormat="1" applyFont="1" applyFill="1" applyBorder="1" applyAlignment="1" applyProtection="1">
      <alignment horizontal="right" vertical="center" wrapText="1"/>
      <protection hidden="1"/>
    </xf>
    <xf numFmtId="169" fontId="2" fillId="2" borderId="107" xfId="8" applyNumberFormat="1" applyFont="1" applyFill="1" applyBorder="1" applyAlignment="1" applyProtection="1">
      <alignment horizontal="right" vertical="center" wrapText="1"/>
      <protection hidden="1"/>
    </xf>
    <xf numFmtId="169" fontId="2" fillId="2" borderId="108" xfId="8" applyNumberFormat="1" applyFont="1" applyFill="1" applyBorder="1" applyAlignment="1" applyProtection="1">
      <alignment horizontal="right" vertical="center"/>
      <protection hidden="1"/>
    </xf>
    <xf numFmtId="167" fontId="2" fillId="2" borderId="109" xfId="8" applyNumberFormat="1" applyFont="1" applyFill="1" applyBorder="1" applyAlignment="1" applyProtection="1">
      <alignment horizontal="right" vertical="center" wrapText="1"/>
      <protection hidden="1"/>
    </xf>
    <xf numFmtId="167" fontId="2" fillId="0" borderId="14" xfId="8" applyNumberFormat="1" applyFont="1" applyFill="1" applyBorder="1" applyAlignment="1" applyProtection="1">
      <alignment horizontal="right" vertical="center" wrapText="1"/>
      <protection hidden="1"/>
    </xf>
    <xf numFmtId="0" fontId="2" fillId="0" borderId="28" xfId="0" applyFont="1" applyFill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167" fontId="2" fillId="0" borderId="11" xfId="8" applyNumberFormat="1" applyFont="1" applyFill="1" applyBorder="1" applyAlignment="1" applyProtection="1">
      <alignment horizontal="right" vertical="center" wrapText="1"/>
      <protection hidden="1"/>
    </xf>
    <xf numFmtId="0" fontId="2" fillId="2" borderId="15" xfId="0" applyFont="1" applyFill="1" applyBorder="1" applyAlignment="1">
      <alignment vertical="center" wrapText="1"/>
    </xf>
    <xf numFmtId="167" fontId="2" fillId="0" borderId="14" xfId="8" quotePrefix="1" applyNumberFormat="1" applyFont="1" applyFill="1" applyBorder="1" applyAlignment="1" applyProtection="1">
      <alignment horizontal="right" vertical="center" wrapText="1"/>
      <protection hidden="1"/>
    </xf>
    <xf numFmtId="167" fontId="2" fillId="0" borderId="111" xfId="8" applyNumberFormat="1" applyFont="1" applyFill="1" applyBorder="1" applyAlignment="1" applyProtection="1">
      <alignment horizontal="right" vertical="center" wrapText="1"/>
      <protection hidden="1"/>
    </xf>
    <xf numFmtId="170" fontId="3" fillId="17" borderId="28" xfId="4" applyNumberFormat="1" applyFont="1" applyFill="1" applyBorder="1" applyAlignment="1" applyProtection="1">
      <alignment horizontal="left" vertical="center" wrapText="1"/>
      <protection hidden="1"/>
    </xf>
    <xf numFmtId="0" fontId="3" fillId="17" borderId="14" xfId="4" applyNumberFormat="1" applyFont="1" applyFill="1" applyBorder="1" applyAlignment="1" applyProtection="1">
      <alignment horizontal="right" vertical="center"/>
      <protection hidden="1"/>
    </xf>
    <xf numFmtId="164" fontId="3" fillId="17" borderId="77" xfId="8" applyNumberFormat="1" applyFont="1" applyFill="1" applyBorder="1" applyAlignment="1" applyProtection="1">
      <alignment vertical="center"/>
      <protection hidden="1"/>
    </xf>
    <xf numFmtId="170" fontId="2" fillId="8" borderId="28" xfId="4" applyNumberFormat="1" applyFont="1" applyFill="1" applyBorder="1" applyAlignment="1" applyProtection="1">
      <alignment horizontal="left" vertical="center" wrapText="1"/>
      <protection hidden="1"/>
    </xf>
    <xf numFmtId="0" fontId="2" fillId="8" borderId="14" xfId="4" applyNumberFormat="1" applyFont="1" applyFill="1" applyBorder="1" applyAlignment="1" applyProtection="1">
      <alignment horizontal="right" vertical="center"/>
      <protection hidden="1"/>
    </xf>
    <xf numFmtId="167" fontId="2" fillId="0" borderId="55" xfId="8" applyNumberFormat="1" applyFont="1" applyFill="1" applyBorder="1" applyAlignment="1" applyProtection="1">
      <alignment horizontal="right" vertical="center" wrapText="1"/>
      <protection hidden="1"/>
    </xf>
    <xf numFmtId="164" fontId="2" fillId="0" borderId="29" xfId="8" applyNumberFormat="1" applyFont="1" applyFill="1" applyBorder="1" applyAlignment="1" applyProtection="1">
      <alignment vertical="center"/>
      <protection hidden="1"/>
    </xf>
    <xf numFmtId="168" fontId="2" fillId="0" borderId="28" xfId="4" applyNumberFormat="1" applyFont="1" applyFill="1" applyBorder="1" applyAlignment="1" applyProtection="1">
      <alignment vertical="center" wrapText="1"/>
      <protection hidden="1"/>
    </xf>
    <xf numFmtId="164" fontId="2" fillId="0" borderId="105" xfId="8" applyNumberFormat="1" applyFont="1" applyFill="1" applyBorder="1" applyAlignment="1" applyProtection="1">
      <alignment vertical="center"/>
      <protection hidden="1"/>
    </xf>
    <xf numFmtId="164" fontId="2" fillId="0" borderId="77" xfId="8" applyNumberFormat="1" applyFont="1" applyFill="1" applyBorder="1" applyAlignment="1" applyProtection="1">
      <alignment vertical="center"/>
      <protection hidden="1"/>
    </xf>
    <xf numFmtId="0" fontId="3" fillId="17" borderId="15" xfId="0" applyFont="1" applyFill="1" applyBorder="1" applyAlignment="1">
      <alignment vertical="center" wrapText="1"/>
    </xf>
    <xf numFmtId="167" fontId="2" fillId="0" borderId="63" xfId="8" applyNumberFormat="1" applyFont="1" applyFill="1" applyBorder="1" applyAlignment="1" applyProtection="1">
      <alignment horizontal="right" vertical="center" wrapText="1"/>
      <protection hidden="1"/>
    </xf>
    <xf numFmtId="167" fontId="2" fillId="0" borderId="112" xfId="8" applyNumberFormat="1" applyFont="1" applyFill="1" applyBorder="1" applyAlignment="1" applyProtection="1">
      <alignment horizontal="right" vertical="center" wrapText="1"/>
      <protection hidden="1"/>
    </xf>
    <xf numFmtId="167" fontId="2" fillId="2" borderId="60" xfId="8" applyNumberFormat="1" applyFont="1" applyFill="1" applyBorder="1" applyAlignment="1" applyProtection="1">
      <alignment horizontal="right" vertical="center" wrapText="1"/>
      <protection hidden="1"/>
    </xf>
    <xf numFmtId="169" fontId="2" fillId="2" borderId="79" xfId="8" applyNumberFormat="1" applyFont="1" applyFill="1" applyBorder="1" applyAlignment="1" applyProtection="1">
      <alignment horizontal="right" vertical="center" wrapText="1"/>
      <protection hidden="1"/>
    </xf>
    <xf numFmtId="169" fontId="2" fillId="2" borderId="99" xfId="8" applyNumberFormat="1" applyFont="1" applyFill="1" applyBorder="1" applyAlignment="1" applyProtection="1">
      <alignment horizontal="right" vertical="center"/>
      <protection hidden="1"/>
    </xf>
    <xf numFmtId="167" fontId="2" fillId="2" borderId="14" xfId="8" applyNumberFormat="1" applyFont="1" applyFill="1" applyBorder="1" applyAlignment="1" applyProtection="1">
      <alignment horizontal="right" vertical="center" wrapText="1"/>
      <protection hidden="1"/>
    </xf>
    <xf numFmtId="167" fontId="2" fillId="2" borderId="16" xfId="8" applyNumberFormat="1" applyFont="1" applyFill="1" applyBorder="1" applyAlignment="1" applyProtection="1">
      <alignment horizontal="right" vertical="center" wrapText="1"/>
      <protection hidden="1"/>
    </xf>
    <xf numFmtId="164" fontId="2" fillId="2" borderId="102" xfId="8" applyNumberFormat="1" applyFont="1" applyFill="1" applyBorder="1" applyAlignment="1" applyProtection="1">
      <alignment vertical="center"/>
      <protection hidden="1"/>
    </xf>
    <xf numFmtId="0" fontId="2" fillId="2" borderId="33" xfId="0" applyFont="1" applyFill="1" applyBorder="1" applyAlignment="1">
      <alignment vertical="center" wrapText="1"/>
    </xf>
    <xf numFmtId="167" fontId="2" fillId="0" borderId="50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8" xfId="8" applyNumberFormat="1" applyFont="1" applyFill="1" applyBorder="1" applyAlignment="1" applyProtection="1">
      <alignment horizontal="right" vertical="center"/>
      <protection hidden="1"/>
    </xf>
    <xf numFmtId="164" fontId="2" fillId="2" borderId="28" xfId="8" applyNumberFormat="1" applyFont="1" applyFill="1" applyBorder="1" applyAlignment="1" applyProtection="1">
      <alignment vertical="center"/>
      <protection hidden="1"/>
    </xf>
    <xf numFmtId="0" fontId="2" fillId="0" borderId="28" xfId="0" applyFont="1" applyBorder="1" applyAlignment="1">
      <alignment vertical="center" wrapText="1"/>
    </xf>
    <xf numFmtId="164" fontId="2" fillId="2" borderId="23" xfId="8" applyNumberFormat="1" applyFont="1" applyFill="1" applyBorder="1" applyAlignment="1" applyProtection="1">
      <alignment vertical="center"/>
      <protection hidden="1"/>
    </xf>
    <xf numFmtId="2" fontId="2" fillId="0" borderId="14" xfId="0" applyNumberFormat="1" applyFont="1" applyBorder="1" applyAlignment="1">
      <alignment horizontal="right" vertical="center"/>
    </xf>
    <xf numFmtId="167" fontId="2" fillId="0" borderId="61" xfId="8" applyNumberFormat="1" applyFont="1" applyFill="1" applyBorder="1" applyAlignment="1" applyProtection="1">
      <alignment horizontal="right" vertical="center" wrapText="1"/>
      <protection hidden="1"/>
    </xf>
    <xf numFmtId="2" fontId="2" fillId="2" borderId="14" xfId="0" applyNumberFormat="1" applyFont="1" applyFill="1" applyBorder="1" applyAlignment="1">
      <alignment horizontal="right" vertical="center"/>
    </xf>
    <xf numFmtId="164" fontId="2" fillId="2" borderId="29" xfId="8" applyNumberFormat="1" applyFont="1" applyFill="1" applyBorder="1" applyAlignment="1" applyProtection="1">
      <alignment vertical="center"/>
      <protection hidden="1"/>
    </xf>
    <xf numFmtId="0" fontId="2" fillId="0" borderId="50" xfId="0" applyFont="1" applyBorder="1" applyAlignment="1">
      <alignment horizontal="right" vertical="center" wrapText="1"/>
    </xf>
    <xf numFmtId="167" fontId="2" fillId="9" borderId="14" xfId="8" applyNumberFormat="1" applyFont="1" applyFill="1" applyBorder="1" applyAlignment="1" applyProtection="1">
      <alignment horizontal="right" vertical="center" wrapText="1"/>
      <protection hidden="1"/>
    </xf>
    <xf numFmtId="167" fontId="2" fillId="18" borderId="16" xfId="8" applyNumberFormat="1" applyFont="1" applyFill="1" applyBorder="1" applyAlignment="1" applyProtection="1">
      <alignment horizontal="right" vertical="center" wrapText="1"/>
      <protection hidden="1"/>
    </xf>
    <xf numFmtId="0" fontId="2" fillId="0" borderId="50" xfId="0" applyFont="1" applyFill="1" applyBorder="1" applyAlignment="1">
      <alignment horizontal="right" vertical="center" wrapText="1"/>
    </xf>
    <xf numFmtId="170" fontId="3" fillId="17" borderId="15" xfId="4" applyNumberFormat="1" applyFont="1" applyFill="1" applyBorder="1" applyAlignment="1" applyProtection="1">
      <alignment horizontal="left" vertical="center" wrapText="1"/>
      <protection hidden="1"/>
    </xf>
    <xf numFmtId="167" fontId="3" fillId="17" borderId="16" xfId="8" applyNumberFormat="1" applyFont="1" applyFill="1" applyBorder="1" applyAlignment="1" applyProtection="1">
      <alignment horizontal="right" vertical="center" wrapText="1"/>
      <protection hidden="1"/>
    </xf>
    <xf numFmtId="164" fontId="3" fillId="17" borderId="28" xfId="8" applyNumberFormat="1" applyFont="1" applyFill="1" applyBorder="1" applyAlignment="1" applyProtection="1">
      <alignment vertical="center"/>
      <protection hidden="1"/>
    </xf>
    <xf numFmtId="168" fontId="2" fillId="2" borderId="28" xfId="4" applyNumberFormat="1" applyFont="1" applyFill="1" applyBorder="1" applyAlignment="1" applyProtection="1">
      <alignment vertical="center" wrapText="1"/>
      <protection hidden="1"/>
    </xf>
    <xf numFmtId="167" fontId="2" fillId="0" borderId="14" xfId="4" applyNumberFormat="1" applyFont="1" applyFill="1" applyBorder="1" applyAlignment="1" applyProtection="1">
      <alignment horizontal="right" vertical="center" wrapText="1"/>
      <protection hidden="1"/>
    </xf>
    <xf numFmtId="167" fontId="59" fillId="0" borderId="16" xfId="8" applyNumberFormat="1" applyFont="1" applyFill="1" applyBorder="1" applyAlignment="1" applyProtection="1">
      <alignment horizontal="right" vertical="center" wrapText="1"/>
      <protection hidden="1"/>
    </xf>
    <xf numFmtId="164" fontId="2" fillId="0" borderId="113" xfId="8" applyNumberFormat="1" applyFont="1" applyFill="1" applyBorder="1" applyAlignment="1" applyProtection="1">
      <alignment vertical="center"/>
      <protection hidden="1"/>
    </xf>
    <xf numFmtId="0" fontId="2" fillId="0" borderId="14" xfId="4" applyNumberFormat="1" applyFont="1" applyFill="1" applyBorder="1" applyAlignment="1" applyProtection="1">
      <alignment horizontal="right" vertical="center"/>
      <protection hidden="1"/>
    </xf>
    <xf numFmtId="167" fontId="2" fillId="0" borderId="100" xfId="8" applyNumberFormat="1" applyFont="1" applyFill="1" applyBorder="1" applyAlignment="1" applyProtection="1">
      <alignment horizontal="right" vertical="center" wrapText="1"/>
      <protection hidden="1"/>
    </xf>
    <xf numFmtId="167" fontId="2" fillId="0" borderId="97" xfId="8" applyNumberFormat="1" applyFont="1" applyFill="1" applyBorder="1" applyAlignment="1" applyProtection="1">
      <alignment horizontal="right" vertical="center" wrapText="1"/>
      <protection hidden="1"/>
    </xf>
    <xf numFmtId="0" fontId="3" fillId="15" borderId="27" xfId="8" applyNumberFormat="1" applyFont="1" applyFill="1" applyBorder="1" applyAlignment="1" applyProtection="1">
      <alignment vertical="center" wrapText="1"/>
      <protection hidden="1"/>
    </xf>
    <xf numFmtId="167" fontId="3" fillId="15" borderId="56" xfId="8" applyNumberFormat="1" applyFont="1" applyFill="1" applyBorder="1" applyAlignment="1" applyProtection="1">
      <alignment horizontal="right" vertical="center" wrapText="1"/>
      <protection hidden="1"/>
    </xf>
    <xf numFmtId="169" fontId="3" fillId="15" borderId="57" xfId="8" applyNumberFormat="1" applyFont="1" applyFill="1" applyBorder="1" applyAlignment="1" applyProtection="1">
      <alignment horizontal="right" vertical="center" wrapText="1"/>
      <protection hidden="1"/>
    </xf>
    <xf numFmtId="169" fontId="3" fillId="15" borderId="91" xfId="8" applyNumberFormat="1" applyFont="1" applyFill="1" applyBorder="1" applyAlignment="1" applyProtection="1">
      <alignment horizontal="right" vertical="center"/>
      <protection hidden="1"/>
    </xf>
    <xf numFmtId="168" fontId="3" fillId="15" borderId="92" xfId="8" applyNumberFormat="1" applyFont="1" applyFill="1" applyBorder="1" applyAlignment="1" applyProtection="1">
      <alignment horizontal="right" vertical="center"/>
      <protection hidden="1"/>
    </xf>
    <xf numFmtId="167" fontId="2" fillId="15" borderId="43" xfId="8" applyNumberFormat="1" applyFont="1" applyFill="1" applyBorder="1" applyAlignment="1" applyProtection="1">
      <alignment horizontal="right" vertical="center" wrapText="1"/>
      <protection hidden="1"/>
    </xf>
    <xf numFmtId="164" fontId="3" fillId="15" borderId="27" xfId="8" applyNumberFormat="1" applyFont="1" applyFill="1" applyBorder="1" applyAlignment="1" applyProtection="1">
      <alignment vertical="center"/>
      <protection hidden="1"/>
    </xf>
    <xf numFmtId="0" fontId="2" fillId="19" borderId="105" xfId="8" applyNumberFormat="1" applyFont="1" applyFill="1" applyBorder="1" applyAlignment="1" applyProtection="1">
      <alignment vertical="center" wrapText="1"/>
      <protection hidden="1"/>
    </xf>
    <xf numFmtId="167" fontId="2" fillId="19" borderId="58" xfId="8" applyNumberFormat="1" applyFont="1" applyFill="1" applyBorder="1" applyAlignment="1" applyProtection="1">
      <alignment horizontal="right" vertical="center" wrapText="1"/>
      <protection hidden="1"/>
    </xf>
    <xf numFmtId="169" fontId="2" fillId="19" borderId="74" xfId="8" applyNumberFormat="1" applyFont="1" applyFill="1" applyBorder="1" applyAlignment="1" applyProtection="1">
      <alignment horizontal="right" vertical="center" wrapText="1"/>
      <protection hidden="1"/>
    </xf>
    <xf numFmtId="169" fontId="2" fillId="19" borderId="103" xfId="8" applyNumberFormat="1" applyFont="1" applyFill="1" applyBorder="1" applyAlignment="1" applyProtection="1">
      <alignment horizontal="right" vertical="center"/>
      <protection hidden="1"/>
    </xf>
    <xf numFmtId="168" fontId="2" fillId="19" borderId="104" xfId="8" applyNumberFormat="1" applyFont="1" applyFill="1" applyBorder="1" applyAlignment="1" applyProtection="1">
      <alignment horizontal="right" vertical="center"/>
      <protection hidden="1"/>
    </xf>
    <xf numFmtId="167" fontId="2" fillId="19" borderId="59" xfId="8" applyNumberFormat="1" applyFont="1" applyFill="1" applyBorder="1" applyAlignment="1" applyProtection="1">
      <alignment horizontal="right" vertical="center" wrapText="1"/>
      <protection hidden="1"/>
    </xf>
    <xf numFmtId="164" fontId="2" fillId="19" borderId="105" xfId="8" applyNumberFormat="1" applyFont="1" applyFill="1" applyBorder="1" applyAlignment="1" applyProtection="1">
      <alignment vertical="center"/>
      <protection hidden="1"/>
    </xf>
    <xf numFmtId="0" fontId="2" fillId="0" borderId="23" xfId="8" applyNumberFormat="1" applyFont="1" applyFill="1" applyBorder="1" applyAlignment="1" applyProtection="1">
      <alignment wrapText="1"/>
      <protection hidden="1"/>
    </xf>
    <xf numFmtId="167" fontId="2" fillId="0" borderId="58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74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03" xfId="8" applyNumberFormat="1" applyFont="1" applyFill="1" applyBorder="1" applyAlignment="1" applyProtection="1">
      <alignment horizontal="right" vertical="center"/>
      <protection hidden="1"/>
    </xf>
    <xf numFmtId="168" fontId="2" fillId="0" borderId="104" xfId="8" applyNumberFormat="1" applyFont="1" applyFill="1" applyBorder="1" applyAlignment="1" applyProtection="1">
      <alignment horizontal="right" vertical="center"/>
      <protection hidden="1"/>
    </xf>
    <xf numFmtId="167" fontId="2" fillId="0" borderId="59" xfId="8" applyNumberFormat="1" applyFont="1" applyFill="1" applyBorder="1" applyAlignment="1" applyProtection="1">
      <alignment horizontal="right" vertical="center" wrapText="1"/>
      <protection hidden="1"/>
    </xf>
    <xf numFmtId="168" fontId="2" fillId="0" borderId="100" xfId="8" applyNumberFormat="1" applyFont="1" applyFill="1" applyBorder="1" applyAlignment="1" applyProtection="1">
      <alignment horizontal="right" vertical="center"/>
      <protection hidden="1"/>
    </xf>
    <xf numFmtId="0" fontId="2" fillId="2" borderId="28" xfId="0" applyFont="1" applyFill="1" applyBorder="1" applyAlignment="1">
      <alignment wrapText="1"/>
    </xf>
    <xf numFmtId="0" fontId="8" fillId="0" borderId="67" xfId="8" applyFont="1" applyBorder="1" applyAlignment="1">
      <alignment horizontal="right" vertical="center"/>
    </xf>
    <xf numFmtId="168" fontId="2" fillId="2" borderId="100" xfId="8" applyNumberFormat="1" applyFont="1" applyFill="1" applyBorder="1" applyAlignment="1" applyProtection="1">
      <alignment horizontal="right" vertical="center"/>
      <protection hidden="1"/>
    </xf>
    <xf numFmtId="0" fontId="2" fillId="0" borderId="23" xfId="0" applyFont="1" applyFill="1" applyBorder="1" applyAlignment="1">
      <alignment wrapText="1"/>
    </xf>
    <xf numFmtId="167" fontId="2" fillId="2" borderId="61" xfId="8" applyNumberFormat="1" applyFont="1" applyFill="1" applyBorder="1" applyAlignment="1" applyProtection="1">
      <alignment horizontal="right" vertical="center" wrapText="1"/>
      <protection hidden="1"/>
    </xf>
    <xf numFmtId="169" fontId="2" fillId="2" borderId="114" xfId="8" applyNumberFormat="1" applyFont="1" applyFill="1" applyBorder="1" applyAlignment="1" applyProtection="1">
      <alignment horizontal="right" vertical="center"/>
      <protection hidden="1"/>
    </xf>
    <xf numFmtId="164" fontId="2" fillId="2" borderId="77" xfId="8" applyNumberFormat="1" applyFont="1" applyFill="1" applyBorder="1" applyAlignment="1" applyProtection="1">
      <alignment vertical="center"/>
      <protection hidden="1"/>
    </xf>
    <xf numFmtId="0" fontId="2" fillId="19" borderId="77" xfId="8" applyNumberFormat="1" applyFont="1" applyFill="1" applyBorder="1" applyAlignment="1" applyProtection="1">
      <alignment vertical="center" wrapText="1"/>
      <protection hidden="1"/>
    </xf>
    <xf numFmtId="0" fontId="2" fillId="19" borderId="60" xfId="0" applyFont="1" applyFill="1" applyBorder="1" applyAlignment="1">
      <alignment horizontal="right" vertical="center" wrapText="1"/>
    </xf>
    <xf numFmtId="169" fontId="2" fillId="19" borderId="79" xfId="8" applyNumberFormat="1" applyFont="1" applyFill="1" applyBorder="1" applyAlignment="1" applyProtection="1">
      <alignment horizontal="right" vertical="center" wrapText="1"/>
      <protection hidden="1"/>
    </xf>
    <xf numFmtId="169" fontId="2" fillId="19" borderId="99" xfId="8" applyNumberFormat="1" applyFont="1" applyFill="1" applyBorder="1" applyAlignment="1" applyProtection="1">
      <alignment horizontal="right" vertical="center"/>
      <protection hidden="1"/>
    </xf>
    <xf numFmtId="167" fontId="2" fillId="20" borderId="100" xfId="8" applyNumberFormat="1" applyFont="1" applyFill="1" applyBorder="1" applyAlignment="1" applyProtection="1">
      <alignment horizontal="right" vertical="center" wrapText="1"/>
      <protection hidden="1"/>
    </xf>
    <xf numFmtId="167" fontId="2" fillId="20" borderId="61" xfId="8" applyNumberFormat="1" applyFont="1" applyFill="1" applyBorder="1" applyAlignment="1" applyProtection="1">
      <alignment horizontal="right" vertical="center" wrapText="1"/>
      <protection hidden="1"/>
    </xf>
    <xf numFmtId="164" fontId="2" fillId="19" borderId="77" xfId="8" applyNumberFormat="1" applyFont="1" applyFill="1" applyBorder="1" applyAlignment="1" applyProtection="1">
      <alignment vertical="center"/>
      <protection hidden="1"/>
    </xf>
    <xf numFmtId="0" fontId="2" fillId="2" borderId="60" xfId="0" applyFont="1" applyFill="1" applyBorder="1" applyAlignment="1">
      <alignment horizontal="right" vertical="center" wrapText="1"/>
    </xf>
    <xf numFmtId="167" fontId="2" fillId="21" borderId="100" xfId="8" applyNumberFormat="1" applyFont="1" applyFill="1" applyBorder="1" applyAlignment="1" applyProtection="1">
      <alignment horizontal="right" vertical="center" wrapText="1"/>
      <protection hidden="1"/>
    </xf>
    <xf numFmtId="167" fontId="2" fillId="21" borderId="61" xfId="8" applyNumberFormat="1" applyFont="1" applyFill="1" applyBorder="1" applyAlignment="1" applyProtection="1">
      <alignment horizontal="right" vertical="center" wrapText="1"/>
      <protection hidden="1"/>
    </xf>
    <xf numFmtId="0" fontId="2" fillId="2" borderId="28" xfId="8" applyNumberFormat="1" applyFont="1" applyFill="1" applyBorder="1" applyAlignment="1" applyProtection="1">
      <alignment vertical="center" wrapText="1"/>
      <protection hidden="1"/>
    </xf>
    <xf numFmtId="167" fontId="2" fillId="21" borderId="100" xfId="8" applyNumberFormat="1" applyFont="1" applyFill="1" applyBorder="1" applyAlignment="1" applyProtection="1">
      <alignment horizontal="right" vertical="center"/>
      <protection hidden="1"/>
    </xf>
    <xf numFmtId="167" fontId="2" fillId="22" borderId="14" xfId="8" applyNumberFormat="1" applyFont="1" applyFill="1" applyBorder="1" applyAlignment="1" applyProtection="1">
      <alignment horizontal="right" vertical="center" wrapText="1"/>
      <protection hidden="1"/>
    </xf>
    <xf numFmtId="167" fontId="2" fillId="19" borderId="60" xfId="8" applyNumberFormat="1" applyFont="1" applyFill="1" applyBorder="1" applyAlignment="1" applyProtection="1">
      <alignment horizontal="right" vertical="center" wrapText="1"/>
      <protection hidden="1"/>
    </xf>
    <xf numFmtId="167" fontId="2" fillId="19" borderId="100" xfId="8" applyNumberFormat="1" applyFont="1" applyFill="1" applyBorder="1" applyAlignment="1" applyProtection="1">
      <alignment horizontal="right" vertical="center" wrapText="1"/>
      <protection hidden="1"/>
    </xf>
    <xf numFmtId="167" fontId="3" fillId="19" borderId="61" xfId="8" applyNumberFormat="1" applyFont="1" applyFill="1" applyBorder="1" applyAlignment="1" applyProtection="1">
      <alignment horizontal="right" vertical="center" wrapText="1"/>
      <protection hidden="1"/>
    </xf>
    <xf numFmtId="0" fontId="2" fillId="0" borderId="77" xfId="8" applyNumberFormat="1" applyFont="1" applyFill="1" applyBorder="1" applyAlignment="1" applyProtection="1">
      <alignment vertical="center" wrapText="1"/>
      <protection hidden="1"/>
    </xf>
    <xf numFmtId="0" fontId="2" fillId="19" borderId="30" xfId="8" applyNumberFormat="1" applyFont="1" applyFill="1" applyBorder="1" applyAlignment="1" applyProtection="1">
      <alignment vertical="center" wrapText="1"/>
      <protection hidden="1"/>
    </xf>
    <xf numFmtId="167" fontId="2" fillId="19" borderId="109" xfId="8" applyNumberFormat="1" applyFont="1" applyFill="1" applyBorder="1" applyAlignment="1" applyProtection="1">
      <alignment horizontal="right" vertical="center" wrapText="1"/>
      <protection hidden="1"/>
    </xf>
    <xf numFmtId="167" fontId="2" fillId="19" borderId="110" xfId="8" applyNumberFormat="1" applyFont="1" applyFill="1" applyBorder="1" applyAlignment="1" applyProtection="1">
      <alignment horizontal="right" vertical="center" wrapText="1"/>
      <protection hidden="1"/>
    </xf>
    <xf numFmtId="164" fontId="2" fillId="19" borderId="30" xfId="8" applyNumberFormat="1" applyFont="1" applyFill="1" applyBorder="1" applyAlignment="1" applyProtection="1">
      <alignment vertical="center"/>
      <protection hidden="1"/>
    </xf>
    <xf numFmtId="167" fontId="2" fillId="0" borderId="62" xfId="8" applyNumberFormat="1" applyFont="1" applyFill="1" applyBorder="1" applyAlignment="1" applyProtection="1">
      <alignment horizontal="right" vertical="center" wrapText="1"/>
      <protection hidden="1"/>
    </xf>
    <xf numFmtId="0" fontId="2" fillId="0" borderId="30" xfId="0" applyFont="1" applyFill="1" applyBorder="1" applyAlignment="1">
      <alignment vertical="center" wrapText="1"/>
    </xf>
    <xf numFmtId="168" fontId="2" fillId="19" borderId="100" xfId="8" applyNumberFormat="1" applyFont="1" applyFill="1" applyBorder="1" applyAlignment="1" applyProtection="1">
      <alignment horizontal="right" vertical="center"/>
      <protection hidden="1"/>
    </xf>
    <xf numFmtId="167" fontId="2" fillId="19" borderId="61" xfId="8" applyNumberFormat="1" applyFont="1" applyFill="1" applyBorder="1" applyAlignment="1" applyProtection="1">
      <alignment horizontal="right" vertical="center" wrapText="1"/>
      <protection hidden="1"/>
    </xf>
    <xf numFmtId="0" fontId="2" fillId="0" borderId="28" xfId="8" applyNumberFormat="1" applyFont="1" applyFill="1" applyBorder="1" applyAlignment="1" applyProtection="1">
      <alignment wrapText="1"/>
      <protection hidden="1"/>
    </xf>
    <xf numFmtId="167" fontId="2" fillId="19" borderId="104" xfId="8" applyNumberFormat="1" applyFont="1" applyFill="1" applyBorder="1" applyAlignment="1" applyProtection="1">
      <alignment horizontal="right" vertical="center" wrapText="1"/>
      <protection hidden="1"/>
    </xf>
    <xf numFmtId="167" fontId="2" fillId="0" borderId="13" xfId="8" applyNumberFormat="1" applyFont="1" applyFill="1" applyBorder="1" applyAlignment="1" applyProtection="1">
      <alignment horizontal="right" vertical="center" wrapText="1"/>
      <protection hidden="1"/>
    </xf>
    <xf numFmtId="167" fontId="2" fillId="0" borderId="115" xfId="8" applyNumberFormat="1" applyFont="1" applyFill="1" applyBorder="1" applyAlignment="1" applyProtection="1">
      <alignment horizontal="right" vertical="center" wrapText="1"/>
      <protection hidden="1"/>
    </xf>
    <xf numFmtId="167" fontId="2" fillId="0" borderId="21" xfId="8" applyNumberFormat="1" applyFont="1" applyFill="1" applyBorder="1" applyAlignment="1" applyProtection="1">
      <alignment horizontal="right" vertical="center" wrapText="1"/>
      <protection hidden="1"/>
    </xf>
    <xf numFmtId="164" fontId="2" fillId="0" borderId="24" xfId="8" applyNumberFormat="1" applyFont="1" applyFill="1" applyBorder="1" applyAlignment="1" applyProtection="1">
      <alignment vertical="center"/>
      <protection hidden="1"/>
    </xf>
    <xf numFmtId="0" fontId="3" fillId="15" borderId="27" xfId="0" applyFont="1" applyFill="1" applyBorder="1" applyAlignment="1">
      <alignment vertical="center" wrapText="1"/>
    </xf>
    <xf numFmtId="0" fontId="2" fillId="15" borderId="26" xfId="8" applyFont="1" applyFill="1" applyBorder="1" applyAlignment="1">
      <alignment horizontal="center"/>
    </xf>
    <xf numFmtId="0" fontId="2" fillId="15" borderId="37" xfId="8" applyFont="1" applyFill="1" applyBorder="1" applyAlignment="1">
      <alignment horizontal="center"/>
    </xf>
    <xf numFmtId="0" fontId="2" fillId="15" borderId="72" xfId="8" applyFont="1" applyFill="1" applyBorder="1" applyAlignment="1">
      <alignment horizontal="center"/>
    </xf>
    <xf numFmtId="164" fontId="3" fillId="15" borderId="27" xfId="8" applyNumberFormat="1" applyFont="1" applyFill="1" applyBorder="1"/>
    <xf numFmtId="0" fontId="2" fillId="0" borderId="33" xfId="0" applyFont="1" applyFill="1" applyBorder="1" applyAlignment="1">
      <alignment vertical="center" wrapText="1"/>
    </xf>
    <xf numFmtId="169" fontId="2" fillId="0" borderId="114" xfId="8" applyNumberFormat="1" applyFont="1" applyFill="1" applyBorder="1" applyAlignment="1" applyProtection="1">
      <alignment horizontal="right" vertical="center"/>
      <protection hidden="1"/>
    </xf>
    <xf numFmtId="167" fontId="2" fillId="0" borderId="116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17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18" xfId="8" applyNumberFormat="1" applyFont="1" applyFill="1" applyBorder="1" applyAlignment="1" applyProtection="1">
      <alignment horizontal="right" vertical="center"/>
      <protection hidden="1"/>
    </xf>
    <xf numFmtId="164" fontId="2" fillId="0" borderId="119" xfId="8" applyNumberFormat="1" applyFont="1" applyFill="1" applyBorder="1" applyAlignment="1" applyProtection="1">
      <alignment vertical="center"/>
      <protection hidden="1"/>
    </xf>
    <xf numFmtId="0" fontId="3" fillId="17" borderId="23" xfId="0" applyFont="1" applyFill="1" applyBorder="1" applyAlignment="1">
      <alignment horizontal="left" vertical="top" wrapText="1"/>
    </xf>
    <xf numFmtId="0" fontId="3" fillId="17" borderId="60" xfId="0" applyFont="1" applyFill="1" applyBorder="1" applyAlignment="1">
      <alignment horizontal="right" vertical="center" wrapText="1"/>
    </xf>
    <xf numFmtId="0" fontId="3" fillId="17" borderId="79" xfId="0" applyFont="1" applyFill="1" applyBorder="1" applyAlignment="1">
      <alignment horizontal="right" vertical="center" wrapText="1"/>
    </xf>
    <xf numFmtId="0" fontId="3" fillId="17" borderId="99" xfId="0" applyFont="1" applyFill="1" applyBorder="1" applyAlignment="1">
      <alignment horizontal="right" vertical="center" wrapText="1"/>
    </xf>
    <xf numFmtId="0" fontId="3" fillId="17" borderId="120" xfId="0" applyFont="1" applyFill="1" applyBorder="1" applyAlignment="1">
      <alignment horizontal="right" vertical="center" wrapText="1"/>
    </xf>
    <xf numFmtId="167" fontId="3" fillId="17" borderId="63" xfId="8" applyNumberFormat="1" applyFont="1" applyFill="1" applyBorder="1" applyAlignment="1" applyProtection="1">
      <alignment horizontal="right" vertical="center" wrapText="1"/>
      <protection hidden="1"/>
    </xf>
    <xf numFmtId="0" fontId="2" fillId="0" borderId="62" xfId="0" applyFont="1" applyFill="1" applyBorder="1" applyAlignment="1">
      <alignment horizontal="right" vertical="center" wrapText="1"/>
    </xf>
    <xf numFmtId="0" fontId="2" fillId="0" borderId="79" xfId="0" applyFont="1" applyFill="1" applyBorder="1" applyAlignment="1">
      <alignment horizontal="right" vertical="center" wrapText="1"/>
    </xf>
    <xf numFmtId="0" fontId="2" fillId="0" borderId="99" xfId="0" applyFont="1" applyFill="1" applyBorder="1" applyAlignment="1">
      <alignment horizontal="right" vertical="center" wrapText="1"/>
    </xf>
    <xf numFmtId="0" fontId="2" fillId="0" borderId="120" xfId="0" applyFont="1" applyFill="1" applyBorder="1" applyAlignment="1">
      <alignment horizontal="right" vertical="center" wrapText="1"/>
    </xf>
    <xf numFmtId="0" fontId="49" fillId="0" borderId="121" xfId="8" applyNumberFormat="1" applyFont="1" applyFill="1" applyBorder="1" applyAlignment="1" applyProtection="1">
      <alignment horizontal="center" vertical="center"/>
      <protection hidden="1"/>
    </xf>
    <xf numFmtId="0" fontId="49" fillId="0" borderId="122" xfId="8" applyNumberFormat="1" applyFont="1" applyFill="1" applyBorder="1" applyAlignment="1" applyProtection="1">
      <alignment horizontal="right" vertical="center"/>
      <protection hidden="1"/>
    </xf>
    <xf numFmtId="0" fontId="49" fillId="0" borderId="123" xfId="8" applyNumberFormat="1" applyFont="1" applyFill="1" applyBorder="1" applyAlignment="1" applyProtection="1">
      <alignment horizontal="right" vertical="center"/>
      <protection hidden="1"/>
    </xf>
    <xf numFmtId="0" fontId="49" fillId="0" borderId="124" xfId="8" applyNumberFormat="1" applyFont="1" applyFill="1" applyBorder="1" applyAlignment="1" applyProtection="1">
      <alignment horizontal="right" vertical="center"/>
      <protection hidden="1"/>
    </xf>
    <xf numFmtId="0" fontId="49" fillId="0" borderId="125" xfId="8" applyNumberFormat="1" applyFont="1" applyFill="1" applyBorder="1" applyAlignment="1" applyProtection="1">
      <alignment horizontal="right" vertical="center"/>
      <protection hidden="1"/>
    </xf>
    <xf numFmtId="0" fontId="49" fillId="0" borderId="7" xfId="8" applyNumberFormat="1" applyFont="1" applyFill="1" applyBorder="1" applyAlignment="1" applyProtection="1">
      <alignment horizontal="right" vertical="center"/>
      <protection hidden="1"/>
    </xf>
    <xf numFmtId="164" fontId="49" fillId="0" borderId="27" xfId="8" applyNumberFormat="1" applyFont="1" applyFill="1" applyBorder="1"/>
    <xf numFmtId="0" fontId="2" fillId="0" borderId="0" xfId="1" applyFont="1" applyBorder="1" applyAlignment="1" applyProtection="1">
      <alignment vertical="center"/>
      <protection hidden="1"/>
    </xf>
    <xf numFmtId="0" fontId="2" fillId="0" borderId="0" xfId="1" applyFont="1" applyBorder="1" applyAlignment="1" applyProtection="1">
      <alignment vertical="top" wrapText="1"/>
      <protection hidden="1"/>
    </xf>
    <xf numFmtId="0" fontId="2" fillId="0" borderId="0" xfId="5" applyFont="1" applyAlignment="1" applyProtection="1">
      <alignment vertical="center"/>
      <protection hidden="1"/>
    </xf>
    <xf numFmtId="0" fontId="48" fillId="0" borderId="0" xfId="1" applyFont="1"/>
    <xf numFmtId="165" fontId="48" fillId="0" borderId="0" xfId="1" applyNumberFormat="1" applyFont="1"/>
    <xf numFmtId="0" fontId="49" fillId="0" borderId="0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165" fontId="3" fillId="0" borderId="0" xfId="1" applyNumberFormat="1" applyFont="1" applyFill="1" applyAlignment="1" applyProtection="1">
      <alignment horizontal="center" wrapText="1"/>
      <protection hidden="1"/>
    </xf>
    <xf numFmtId="0" fontId="48" fillId="0" borderId="0" xfId="1" applyNumberFormat="1" applyFont="1" applyFill="1" applyBorder="1" applyAlignment="1" applyProtection="1">
      <protection hidden="1"/>
    </xf>
    <xf numFmtId="0" fontId="58" fillId="0" borderId="0" xfId="1" applyNumberFormat="1" applyFont="1" applyFill="1" applyBorder="1" applyAlignment="1" applyProtection="1">
      <alignment horizontal="center"/>
      <protection hidden="1"/>
    </xf>
    <xf numFmtId="165" fontId="48" fillId="0" borderId="0" xfId="1" applyNumberFormat="1" applyFont="1" applyFill="1" applyBorder="1" applyAlignment="1" applyProtection="1">
      <alignment horizontal="right"/>
      <protection hidden="1"/>
    </xf>
    <xf numFmtId="0" fontId="3" fillId="0" borderId="126" xfId="1" applyNumberFormat="1" applyFont="1" applyFill="1" applyBorder="1" applyAlignment="1" applyProtection="1">
      <alignment horizontal="center" vertical="center"/>
      <protection hidden="1"/>
    </xf>
    <xf numFmtId="0" fontId="3" fillId="0" borderId="1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9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8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1" applyFont="1"/>
    <xf numFmtId="0" fontId="3" fillId="0" borderId="129" xfId="1" applyNumberFormat="1" applyFont="1" applyFill="1" applyBorder="1" applyAlignment="1" applyProtection="1">
      <alignment horizontal="center" vertical="center"/>
      <protection hidden="1"/>
    </xf>
    <xf numFmtId="0" fontId="3" fillId="0" borderId="1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1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32" xfId="1" applyNumberFormat="1" applyFont="1" applyFill="1" applyBorder="1" applyAlignment="1" applyProtection="1">
      <alignment horizontal="center" vertical="center"/>
      <protection hidden="1"/>
    </xf>
    <xf numFmtId="0" fontId="3" fillId="0" borderId="133" xfId="1" applyNumberFormat="1" applyFont="1" applyFill="1" applyBorder="1" applyAlignment="1" applyProtection="1">
      <alignment wrapText="1"/>
      <protection hidden="1"/>
    </xf>
    <xf numFmtId="169" fontId="3" fillId="0" borderId="134" xfId="1" applyNumberFormat="1" applyFont="1" applyFill="1" applyBorder="1" applyAlignment="1" applyProtection="1">
      <alignment vertical="center" wrapText="1"/>
      <protection hidden="1"/>
    </xf>
    <xf numFmtId="169" fontId="3" fillId="0" borderId="135" xfId="1" applyNumberFormat="1" applyFont="1" applyFill="1" applyBorder="1" applyAlignment="1" applyProtection="1">
      <alignment vertical="center" wrapText="1"/>
      <protection hidden="1"/>
    </xf>
    <xf numFmtId="164" fontId="3" fillId="0" borderId="136" xfId="1" applyNumberFormat="1" applyFont="1" applyFill="1" applyBorder="1" applyAlignment="1" applyProtection="1">
      <alignment vertical="center"/>
      <protection hidden="1"/>
    </xf>
    <xf numFmtId="0" fontId="2" fillId="0" borderId="137" xfId="1" applyNumberFormat="1" applyFont="1" applyFill="1" applyBorder="1" applyAlignment="1" applyProtection="1">
      <alignment wrapText="1"/>
      <protection hidden="1"/>
    </xf>
    <xf numFmtId="169" fontId="2" fillId="0" borderId="100" xfId="1" applyNumberFormat="1" applyFont="1" applyFill="1" applyBorder="1" applyAlignment="1" applyProtection="1">
      <alignment vertical="center" wrapText="1"/>
      <protection hidden="1"/>
    </xf>
    <xf numFmtId="164" fontId="2" fillId="0" borderId="61" xfId="1" quotePrefix="1" applyNumberFormat="1" applyFont="1" applyFill="1" applyBorder="1" applyAlignment="1" applyProtection="1">
      <alignment horizontal="right" vertical="center" wrapText="1"/>
      <protection hidden="1"/>
    </xf>
    <xf numFmtId="164" fontId="2" fillId="0" borderId="47" xfId="1" applyNumberFormat="1" applyFont="1" applyFill="1" applyBorder="1" applyAlignment="1" applyProtection="1">
      <alignment vertical="center"/>
      <protection hidden="1"/>
    </xf>
    <xf numFmtId="169" fontId="2" fillId="0" borderId="6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37" xfId="0" applyFont="1" applyBorder="1" applyAlignment="1">
      <alignment horizontal="left" vertical="top" wrapText="1"/>
    </xf>
    <xf numFmtId="169" fontId="3" fillId="0" borderId="100" xfId="1" applyNumberFormat="1" applyFont="1" applyFill="1" applyBorder="1" applyAlignment="1" applyProtection="1">
      <alignment vertical="center" wrapText="1"/>
      <protection hidden="1"/>
    </xf>
    <xf numFmtId="164" fontId="3" fillId="0" borderId="47" xfId="1" applyNumberFormat="1" applyFont="1" applyFill="1" applyBorder="1" applyAlignment="1" applyProtection="1">
      <alignment vertical="center"/>
      <protection hidden="1"/>
    </xf>
    <xf numFmtId="0" fontId="2" fillId="0" borderId="137" xfId="0" applyFont="1" applyBorder="1" applyAlignment="1">
      <alignment horizontal="left" vertical="top" wrapText="1"/>
    </xf>
    <xf numFmtId="0" fontId="3" fillId="0" borderId="137" xfId="1" applyNumberFormat="1" applyFont="1" applyFill="1" applyBorder="1" applyAlignment="1" applyProtection="1">
      <alignment wrapText="1"/>
      <protection hidden="1"/>
    </xf>
    <xf numFmtId="169" fontId="3" fillId="0" borderId="61" xfId="1" applyNumberFormat="1" applyFont="1" applyFill="1" applyBorder="1" applyAlignment="1" applyProtection="1">
      <alignment horizontal="right" vertical="center" wrapText="1"/>
      <protection hidden="1"/>
    </xf>
    <xf numFmtId="169" fontId="2" fillId="0" borderId="100" xfId="1" quotePrefix="1" applyNumberFormat="1" applyFont="1" applyFill="1" applyBorder="1" applyAlignment="1" applyProtection="1">
      <alignment horizontal="right" vertical="center" wrapText="1"/>
      <protection hidden="1"/>
    </xf>
    <xf numFmtId="169" fontId="2" fillId="0" borderId="61" xfId="1" quotePrefix="1" applyNumberFormat="1" applyFont="1" applyFill="1" applyBorder="1" applyAlignment="1" applyProtection="1">
      <alignment horizontal="right" vertical="center" wrapText="1"/>
      <protection hidden="1"/>
    </xf>
    <xf numFmtId="164" fontId="9" fillId="0" borderId="0" xfId="1" applyNumberFormat="1" applyFont="1"/>
    <xf numFmtId="0" fontId="2" fillId="0" borderId="112" xfId="1" applyNumberFormat="1" applyFont="1" applyFill="1" applyBorder="1" applyAlignment="1" applyProtection="1">
      <alignment wrapText="1"/>
      <protection hidden="1"/>
    </xf>
    <xf numFmtId="169" fontId="2" fillId="0" borderId="101" xfId="1" applyNumberFormat="1" applyFont="1" applyFill="1" applyBorder="1" applyAlignment="1" applyProtection="1">
      <alignment vertical="center" wrapText="1"/>
      <protection hidden="1"/>
    </xf>
    <xf numFmtId="169" fontId="2" fillId="0" borderId="65" xfId="1" quotePrefix="1" applyNumberFormat="1" applyFont="1" applyFill="1" applyBorder="1" applyAlignment="1" applyProtection="1">
      <alignment horizontal="right" vertical="center" wrapText="1"/>
      <protection hidden="1"/>
    </xf>
    <xf numFmtId="164" fontId="2" fillId="0" borderId="55" xfId="6" applyNumberFormat="1" applyFont="1" applyFill="1" applyBorder="1" applyAlignment="1" applyProtection="1">
      <alignment vertical="center"/>
      <protection hidden="1"/>
    </xf>
    <xf numFmtId="0" fontId="49" fillId="0" borderId="37" xfId="1" applyNumberFormat="1" applyFont="1" applyFill="1" applyBorder="1" applyAlignment="1" applyProtection="1">
      <alignment horizontal="center"/>
      <protection hidden="1"/>
    </xf>
    <xf numFmtId="0" fontId="49" fillId="0" borderId="26" xfId="1" applyNumberFormat="1" applyFont="1" applyFill="1" applyBorder="1" applyAlignment="1" applyProtection="1">
      <alignment horizontal="center"/>
      <protection hidden="1"/>
    </xf>
    <xf numFmtId="0" fontId="49" fillId="0" borderId="43" xfId="1" applyNumberFormat="1" applyFont="1" applyFill="1" applyBorder="1" applyAlignment="1" applyProtection="1">
      <alignment horizontal="center"/>
      <protection hidden="1"/>
    </xf>
    <xf numFmtId="164" fontId="49" fillId="0" borderId="27" xfId="1" applyNumberFormat="1" applyFont="1" applyFill="1" applyBorder="1" applyAlignment="1" applyProtection="1">
      <alignment vertical="center"/>
      <protection hidden="1"/>
    </xf>
    <xf numFmtId="0" fontId="49" fillId="0" borderId="0" xfId="8" applyNumberFormat="1" applyFont="1" applyFill="1" applyBorder="1" applyAlignment="1" applyProtection="1">
      <alignment horizontal="center" wrapText="1"/>
      <protection hidden="1"/>
    </xf>
    <xf numFmtId="0" fontId="3" fillId="0" borderId="0" xfId="8" applyNumberFormat="1" applyFont="1" applyFill="1" applyAlignment="1" applyProtection="1">
      <alignment horizontal="center"/>
      <protection hidden="1"/>
    </xf>
    <xf numFmtId="165" fontId="2" fillId="0" borderId="0" xfId="8" applyNumberFormat="1" applyFont="1"/>
    <xf numFmtId="0" fontId="2" fillId="0" borderId="0" xfId="8" applyNumberFormat="1" applyFont="1" applyFill="1" applyAlignment="1" applyProtection="1">
      <alignment horizontal="right"/>
      <protection hidden="1"/>
    </xf>
    <xf numFmtId="0" fontId="3" fillId="0" borderId="83" xfId="8" applyNumberFormat="1" applyFont="1" applyFill="1" applyBorder="1" applyAlignment="1" applyProtection="1">
      <alignment horizontal="center" vertical="center" wrapText="1"/>
      <protection hidden="1"/>
    </xf>
    <xf numFmtId="165" fontId="13" fillId="0" borderId="138" xfId="8" applyNumberFormat="1" applyFont="1" applyFill="1" applyBorder="1" applyAlignment="1" applyProtection="1">
      <alignment horizontal="center" vertical="center" wrapText="1"/>
      <protection hidden="1"/>
    </xf>
    <xf numFmtId="0" fontId="3" fillId="0" borderId="130" xfId="8" applyNumberFormat="1" applyFont="1" applyFill="1" applyBorder="1" applyAlignment="1" applyProtection="1">
      <alignment horizontal="center" vertical="center"/>
      <protection hidden="1"/>
    </xf>
    <xf numFmtId="0" fontId="3" fillId="0" borderId="139" xfId="8" applyNumberFormat="1" applyFont="1" applyFill="1" applyBorder="1" applyAlignment="1" applyProtection="1">
      <alignment horizontal="center" vertical="center"/>
      <protection hidden="1"/>
    </xf>
    <xf numFmtId="3" fontId="3" fillId="0" borderId="139" xfId="8" applyNumberFormat="1" applyFont="1" applyFill="1" applyBorder="1" applyAlignment="1" applyProtection="1">
      <alignment horizontal="center" vertical="center"/>
      <protection hidden="1"/>
    </xf>
    <xf numFmtId="1" fontId="3" fillId="0" borderId="139" xfId="8" applyNumberFormat="1" applyFont="1" applyFill="1" applyBorder="1" applyAlignment="1" applyProtection="1">
      <alignment horizontal="center" vertical="center"/>
      <protection hidden="1"/>
    </xf>
    <xf numFmtId="0" fontId="3" fillId="0" borderId="132" xfId="8" applyFont="1" applyBorder="1" applyAlignment="1">
      <alignment horizontal="center" vertical="center"/>
    </xf>
    <xf numFmtId="0" fontId="3" fillId="3" borderId="92" xfId="8" applyNumberFormat="1" applyFont="1" applyFill="1" applyBorder="1" applyAlignment="1" applyProtection="1">
      <alignment vertical="center" wrapText="1"/>
      <protection hidden="1"/>
    </xf>
    <xf numFmtId="167" fontId="3" fillId="3" borderId="57" xfId="8" applyNumberFormat="1" applyFont="1" applyFill="1" applyBorder="1" applyAlignment="1" applyProtection="1">
      <alignment horizontal="right" vertical="center" wrapText="1"/>
      <protection hidden="1"/>
    </xf>
    <xf numFmtId="164" fontId="3" fillId="3" borderId="57" xfId="8" applyNumberFormat="1" applyFont="1" applyFill="1" applyBorder="1" applyAlignment="1" applyProtection="1">
      <alignment horizontal="right" vertical="center"/>
      <protection hidden="1"/>
    </xf>
    <xf numFmtId="168" fontId="3" fillId="3" borderId="57" xfId="8" applyNumberFormat="1" applyFont="1" applyFill="1" applyBorder="1" applyAlignment="1" applyProtection="1">
      <alignment horizontal="right" vertical="center"/>
      <protection hidden="1"/>
    </xf>
    <xf numFmtId="164" fontId="3" fillId="3" borderId="93" xfId="8" applyNumberFormat="1" applyFont="1" applyFill="1" applyBorder="1" applyAlignment="1" applyProtection="1">
      <alignment vertical="center"/>
      <protection hidden="1"/>
    </xf>
    <xf numFmtId="164" fontId="3" fillId="3" borderId="140" xfId="8" applyNumberFormat="1" applyFont="1" applyFill="1" applyBorder="1" applyAlignment="1" applyProtection="1">
      <alignment vertical="center"/>
      <protection hidden="1"/>
    </xf>
    <xf numFmtId="164" fontId="3" fillId="3" borderId="43" xfId="8" applyNumberFormat="1" applyFont="1" applyFill="1" applyBorder="1" applyAlignment="1" applyProtection="1">
      <alignment vertical="center"/>
      <protection hidden="1"/>
    </xf>
    <xf numFmtId="0" fontId="2" fillId="4" borderId="141" xfId="8" applyNumberFormat="1" applyFont="1" applyFill="1" applyBorder="1" applyAlignment="1" applyProtection="1">
      <alignment vertical="center" wrapText="1"/>
      <protection hidden="1"/>
    </xf>
    <xf numFmtId="167" fontId="2" fillId="4" borderId="140" xfId="8" applyNumberFormat="1" applyFont="1" applyFill="1" applyBorder="1" applyAlignment="1" applyProtection="1">
      <alignment horizontal="right" vertical="center" wrapText="1"/>
      <protection hidden="1"/>
    </xf>
    <xf numFmtId="169" fontId="2" fillId="4" borderId="140" xfId="8" applyNumberFormat="1" applyFont="1" applyFill="1" applyBorder="1" applyAlignment="1" applyProtection="1">
      <alignment horizontal="right" vertical="center" wrapText="1"/>
      <protection hidden="1"/>
    </xf>
    <xf numFmtId="169" fontId="2" fillId="4" borderId="140" xfId="8" applyNumberFormat="1" applyFont="1" applyFill="1" applyBorder="1" applyAlignment="1" applyProtection="1">
      <alignment horizontal="right" vertical="center"/>
      <protection hidden="1"/>
    </xf>
    <xf numFmtId="168" fontId="2" fillId="4" borderId="140" xfId="8" applyNumberFormat="1" applyFont="1" applyFill="1" applyBorder="1" applyAlignment="1" applyProtection="1">
      <alignment horizontal="right" vertical="center"/>
      <protection hidden="1"/>
    </xf>
    <xf numFmtId="164" fontId="2" fillId="4" borderId="140" xfId="8" applyNumberFormat="1" applyFont="1" applyFill="1" applyBorder="1" applyAlignment="1" applyProtection="1">
      <alignment vertical="center"/>
      <protection hidden="1"/>
    </xf>
    <xf numFmtId="164" fontId="2" fillId="4" borderId="72" xfId="8" applyNumberFormat="1" applyFont="1" applyFill="1" applyBorder="1" applyAlignment="1" applyProtection="1">
      <alignment vertical="center"/>
      <protection hidden="1"/>
    </xf>
    <xf numFmtId="0" fontId="2" fillId="0" borderId="11" xfId="8" applyNumberFormat="1" applyFont="1" applyFill="1" applyBorder="1" applyAlignment="1" applyProtection="1">
      <alignment vertical="center" wrapText="1"/>
      <protection hidden="1"/>
    </xf>
    <xf numFmtId="167" fontId="2" fillId="0" borderId="142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42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42" xfId="8" applyNumberFormat="1" applyFont="1" applyFill="1" applyBorder="1" applyAlignment="1" applyProtection="1">
      <alignment horizontal="right" vertical="center"/>
      <protection hidden="1"/>
    </xf>
    <xf numFmtId="168" fontId="2" fillId="0" borderId="142" xfId="8" applyNumberFormat="1" applyFont="1" applyFill="1" applyBorder="1" applyAlignment="1" applyProtection="1">
      <alignment horizontal="right" vertical="center"/>
      <protection hidden="1"/>
    </xf>
    <xf numFmtId="164" fontId="2" fillId="0" borderId="142" xfId="8" applyNumberFormat="1" applyFont="1" applyFill="1" applyBorder="1" applyAlignment="1" applyProtection="1">
      <alignment vertical="center"/>
      <protection hidden="1"/>
    </xf>
    <xf numFmtId="164" fontId="2" fillId="0" borderId="13" xfId="8" applyNumberFormat="1" applyFont="1" applyFill="1" applyBorder="1" applyAlignment="1" applyProtection="1">
      <alignment vertical="center"/>
      <protection hidden="1"/>
    </xf>
    <xf numFmtId="0" fontId="2" fillId="0" borderId="14" xfId="8" applyNumberFormat="1" applyFont="1" applyFill="1" applyBorder="1" applyAlignment="1" applyProtection="1">
      <alignment vertical="center" wrapText="1"/>
      <protection hidden="1"/>
    </xf>
    <xf numFmtId="164" fontId="2" fillId="0" borderId="16" xfId="8" applyNumberFormat="1" applyFont="1" applyFill="1" applyBorder="1" applyAlignment="1" applyProtection="1">
      <alignment vertical="center"/>
      <protection hidden="1"/>
    </xf>
    <xf numFmtId="0" fontId="2" fillId="0" borderId="14" xfId="8" applyNumberFormat="1" applyFont="1" applyFill="1" applyBorder="1" applyAlignment="1" applyProtection="1">
      <alignment wrapText="1"/>
      <protection hidden="1"/>
    </xf>
    <xf numFmtId="0" fontId="2" fillId="0" borderId="111" xfId="0" applyFont="1" applyBorder="1" applyAlignment="1">
      <alignment wrapText="1"/>
    </xf>
    <xf numFmtId="167" fontId="2" fillId="0" borderId="80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80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80" xfId="8" applyNumberFormat="1" applyFont="1" applyFill="1" applyBorder="1" applyAlignment="1" applyProtection="1">
      <alignment horizontal="right" vertical="center"/>
      <protection hidden="1"/>
    </xf>
    <xf numFmtId="168" fontId="2" fillId="0" borderId="80" xfId="8" applyNumberFormat="1" applyFont="1" applyFill="1" applyBorder="1" applyAlignment="1" applyProtection="1">
      <alignment horizontal="right" vertical="center"/>
      <protection hidden="1"/>
    </xf>
    <xf numFmtId="164" fontId="2" fillId="0" borderId="80" xfId="8" applyNumberFormat="1" applyFont="1" applyFill="1" applyBorder="1" applyAlignment="1" applyProtection="1">
      <alignment vertical="center"/>
      <protection hidden="1"/>
    </xf>
    <xf numFmtId="164" fontId="2" fillId="0" borderId="80" xfId="8" applyNumberFormat="1" applyFont="1" applyBorder="1" applyAlignment="1">
      <alignment vertical="center"/>
    </xf>
    <xf numFmtId="164" fontId="2" fillId="0" borderId="71" xfId="8" applyNumberFormat="1" applyFont="1" applyBorder="1" applyAlignment="1">
      <alignment vertical="center"/>
    </xf>
    <xf numFmtId="0" fontId="2" fillId="5" borderId="141" xfId="0" applyFont="1" applyFill="1" applyBorder="1" applyAlignment="1">
      <alignment wrapText="1"/>
    </xf>
    <xf numFmtId="167" fontId="2" fillId="5" borderId="140" xfId="8" applyNumberFormat="1" applyFont="1" applyFill="1" applyBorder="1" applyAlignment="1" applyProtection="1">
      <alignment horizontal="right" vertical="center" wrapText="1"/>
      <protection hidden="1"/>
    </xf>
    <xf numFmtId="169" fontId="2" fillId="5" borderId="140" xfId="8" applyNumberFormat="1" applyFont="1" applyFill="1" applyBorder="1" applyAlignment="1" applyProtection="1">
      <alignment horizontal="right" vertical="center" wrapText="1"/>
      <protection hidden="1"/>
    </xf>
    <xf numFmtId="169" fontId="2" fillId="5" borderId="140" xfId="8" applyNumberFormat="1" applyFont="1" applyFill="1" applyBorder="1" applyAlignment="1" applyProtection="1">
      <alignment horizontal="right" vertical="center"/>
      <protection hidden="1"/>
    </xf>
    <xf numFmtId="168" fontId="2" fillId="5" borderId="140" xfId="8" applyNumberFormat="1" applyFont="1" applyFill="1" applyBorder="1" applyAlignment="1" applyProtection="1">
      <alignment horizontal="right" vertical="center"/>
      <protection hidden="1"/>
    </xf>
    <xf numFmtId="164" fontId="2" fillId="5" borderId="140" xfId="8" applyNumberFormat="1" applyFont="1" applyFill="1" applyBorder="1" applyAlignment="1" applyProtection="1">
      <alignment vertical="center"/>
      <protection hidden="1"/>
    </xf>
    <xf numFmtId="164" fontId="2" fillId="5" borderId="140" xfId="8" applyNumberFormat="1" applyFont="1" applyFill="1" applyBorder="1" applyAlignment="1">
      <alignment vertical="center"/>
    </xf>
    <xf numFmtId="164" fontId="2" fillId="5" borderId="72" xfId="8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wrapText="1"/>
    </xf>
    <xf numFmtId="164" fontId="2" fillId="0" borderId="142" xfId="8" applyNumberFormat="1" applyFont="1" applyFill="1" applyBorder="1" applyAlignment="1">
      <alignment vertical="center"/>
    </xf>
    <xf numFmtId="164" fontId="2" fillId="0" borderId="13" xfId="8" applyNumberFormat="1" applyFont="1" applyFill="1" applyBorder="1" applyAlignment="1">
      <alignment vertical="center"/>
    </xf>
    <xf numFmtId="0" fontId="2" fillId="0" borderId="14" xfId="7" applyNumberFormat="1" applyFont="1" applyFill="1" applyBorder="1" applyAlignment="1" applyProtection="1">
      <alignment vertical="center" wrapText="1"/>
      <protection hidden="1"/>
    </xf>
    <xf numFmtId="0" fontId="2" fillId="0" borderId="111" xfId="0" applyFont="1" applyBorder="1" applyAlignment="1">
      <alignment vertical="center" wrapText="1"/>
    </xf>
    <xf numFmtId="164" fontId="2" fillId="0" borderId="71" xfId="8" applyNumberFormat="1" applyFont="1" applyFill="1" applyBorder="1" applyAlignment="1" applyProtection="1">
      <alignment vertical="center"/>
      <protection hidden="1"/>
    </xf>
    <xf numFmtId="0" fontId="2" fillId="5" borderId="141" xfId="0" applyFont="1" applyFill="1" applyBorder="1" applyAlignment="1">
      <alignment vertical="center" wrapText="1"/>
    </xf>
    <xf numFmtId="164" fontId="2" fillId="5" borderId="72" xfId="8" applyNumberFormat="1" applyFont="1" applyFill="1" applyBorder="1" applyAlignment="1" applyProtection="1">
      <alignment vertical="center"/>
      <protection hidden="1"/>
    </xf>
    <xf numFmtId="0" fontId="2" fillId="0" borderId="111" xfId="8" applyNumberFormat="1" applyFont="1" applyFill="1" applyBorder="1" applyAlignment="1" applyProtection="1">
      <alignment wrapText="1"/>
      <protection hidden="1"/>
    </xf>
    <xf numFmtId="0" fontId="2" fillId="5" borderId="141" xfId="8" applyNumberFormat="1" applyFont="1" applyFill="1" applyBorder="1" applyAlignment="1" applyProtection="1">
      <alignment wrapText="1"/>
      <protection hidden="1"/>
    </xf>
    <xf numFmtId="0" fontId="2" fillId="0" borderId="143" xfId="0" applyFont="1" applyBorder="1" applyAlignment="1">
      <alignment wrapText="1"/>
    </xf>
    <xf numFmtId="167" fontId="2" fillId="0" borderId="144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44" xfId="8" applyNumberFormat="1" applyFont="1" applyFill="1" applyBorder="1" applyAlignment="1" applyProtection="1">
      <alignment horizontal="right" vertical="center" wrapText="1"/>
      <protection hidden="1"/>
    </xf>
    <xf numFmtId="169" fontId="2" fillId="0" borderId="144" xfId="8" applyNumberFormat="1" applyFont="1" applyFill="1" applyBorder="1" applyAlignment="1" applyProtection="1">
      <alignment horizontal="right" vertical="center"/>
      <protection hidden="1"/>
    </xf>
    <xf numFmtId="168" fontId="2" fillId="0" borderId="144" xfId="8" applyNumberFormat="1" applyFont="1" applyFill="1" applyBorder="1" applyAlignment="1" applyProtection="1">
      <alignment horizontal="right" vertical="center"/>
      <protection hidden="1"/>
    </xf>
    <xf numFmtId="164" fontId="2" fillId="0" borderId="144" xfId="8" applyNumberFormat="1" applyFont="1" applyFill="1" applyBorder="1" applyAlignment="1" applyProtection="1">
      <alignment vertical="center"/>
      <protection hidden="1"/>
    </xf>
    <xf numFmtId="164" fontId="2" fillId="0" borderId="75" xfId="8" applyNumberFormat="1" applyFont="1" applyFill="1" applyBorder="1" applyAlignment="1" applyProtection="1">
      <alignment vertical="center"/>
      <protection hidden="1"/>
    </xf>
    <xf numFmtId="0" fontId="2" fillId="0" borderId="80" xfId="0" applyFont="1" applyFill="1" applyBorder="1" applyAlignment="1">
      <alignment wrapText="1"/>
    </xf>
    <xf numFmtId="0" fontId="2" fillId="0" borderId="80" xfId="0" applyFont="1" applyBorder="1" applyAlignment="1">
      <alignment vertical="center" wrapText="1"/>
    </xf>
    <xf numFmtId="0" fontId="3" fillId="3" borderId="141" xfId="0" applyFont="1" applyFill="1" applyBorder="1" applyAlignment="1">
      <alignment horizontal="left" vertical="top" wrapText="1"/>
    </xf>
    <xf numFmtId="0" fontId="3" fillId="3" borderId="140" xfId="0" applyFont="1" applyFill="1" applyBorder="1" applyAlignment="1">
      <alignment horizontal="right" vertical="center" wrapText="1"/>
    </xf>
    <xf numFmtId="169" fontId="3" fillId="3" borderId="140" xfId="8" applyNumberFormat="1" applyFont="1" applyFill="1" applyBorder="1" applyAlignment="1" applyProtection="1">
      <alignment horizontal="right" vertical="center"/>
      <protection hidden="1"/>
    </xf>
    <xf numFmtId="168" fontId="3" fillId="3" borderId="140" xfId="8" applyNumberFormat="1" applyFont="1" applyFill="1" applyBorder="1" applyAlignment="1" applyProtection="1">
      <alignment horizontal="right" vertical="center"/>
      <protection hidden="1"/>
    </xf>
    <xf numFmtId="167" fontId="3" fillId="3" borderId="140" xfId="8" applyNumberFormat="1" applyFont="1" applyFill="1" applyBorder="1" applyAlignment="1" applyProtection="1">
      <alignment horizontal="right" vertical="center" wrapText="1"/>
      <protection hidden="1"/>
    </xf>
    <xf numFmtId="164" fontId="3" fillId="3" borderId="72" xfId="8" applyNumberFormat="1" applyFont="1" applyFill="1" applyBorder="1" applyAlignment="1" applyProtection="1">
      <alignment vertical="center"/>
      <protection hidden="1"/>
    </xf>
    <xf numFmtId="0" fontId="2" fillId="4" borderId="140" xfId="0" applyFont="1" applyFill="1" applyBorder="1" applyAlignment="1">
      <alignment horizontal="right" vertical="center" wrapText="1"/>
    </xf>
    <xf numFmtId="0" fontId="2" fillId="0" borderId="142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80" xfId="0" applyFont="1" applyBorder="1" applyAlignment="1">
      <alignment horizontal="right" vertical="center" wrapText="1"/>
    </xf>
    <xf numFmtId="0" fontId="2" fillId="5" borderId="140" xfId="0" applyFont="1" applyFill="1" applyBorder="1" applyAlignment="1">
      <alignment horizontal="right" vertical="center" wrapText="1"/>
    </xf>
    <xf numFmtId="0" fontId="2" fillId="0" borderId="143" xfId="0" applyFont="1" applyBorder="1" applyAlignment="1">
      <alignment vertical="center" wrapText="1"/>
    </xf>
    <xf numFmtId="0" fontId="2" fillId="0" borderId="144" xfId="0" applyFont="1" applyBorder="1" applyAlignment="1">
      <alignment horizontal="right" vertical="center" wrapText="1"/>
    </xf>
    <xf numFmtId="0" fontId="3" fillId="3" borderId="141" xfId="8" applyNumberFormat="1" applyFont="1" applyFill="1" applyBorder="1" applyAlignment="1" applyProtection="1">
      <alignment vertical="center" wrapText="1"/>
      <protection hidden="1"/>
    </xf>
    <xf numFmtId="169" fontId="3" fillId="3" borderId="140" xfId="8" applyNumberFormat="1" applyFont="1" applyFill="1" applyBorder="1" applyAlignment="1" applyProtection="1">
      <alignment horizontal="right" vertical="center" wrapText="1"/>
      <protection hidden="1"/>
    </xf>
    <xf numFmtId="170" fontId="2" fillId="8" borderId="11" xfId="4" applyNumberFormat="1" applyFont="1" applyFill="1" applyBorder="1" applyAlignment="1" applyProtection="1">
      <alignment horizontal="left" vertical="center" wrapText="1"/>
      <protection hidden="1"/>
    </xf>
    <xf numFmtId="0" fontId="2" fillId="8" borderId="142" xfId="4" applyNumberFormat="1" applyFont="1" applyFill="1" applyBorder="1" applyAlignment="1" applyProtection="1">
      <alignment horizontal="right" vertical="center"/>
      <protection hidden="1"/>
    </xf>
    <xf numFmtId="164" fontId="2" fillId="0" borderId="13" xfId="8" applyNumberFormat="1" applyFont="1" applyBorder="1" applyAlignment="1">
      <alignment vertical="center"/>
    </xf>
    <xf numFmtId="170" fontId="2" fillId="8" borderId="14" xfId="4" applyNumberFormat="1" applyFont="1" applyFill="1" applyBorder="1" applyAlignment="1" applyProtection="1">
      <alignment horizontal="left" vertical="center" wrapText="1"/>
      <protection hidden="1"/>
    </xf>
    <xf numFmtId="164" fontId="2" fillId="0" borderId="16" xfId="8" applyNumberFormat="1" applyFont="1" applyBorder="1" applyAlignment="1">
      <alignment vertical="center"/>
    </xf>
    <xf numFmtId="168" fontId="2" fillId="0" borderId="14" xfId="4" applyNumberFormat="1" applyFont="1" applyFill="1" applyBorder="1" applyAlignment="1" applyProtection="1">
      <alignment vertical="center" wrapText="1"/>
      <protection hidden="1"/>
    </xf>
    <xf numFmtId="0" fontId="2" fillId="8" borderId="80" xfId="4" applyNumberFormat="1" applyFont="1" applyFill="1" applyBorder="1" applyAlignment="1" applyProtection="1">
      <alignment horizontal="right" vertical="center"/>
      <protection hidden="1"/>
    </xf>
    <xf numFmtId="164" fontId="2" fillId="0" borderId="71" xfId="8" applyNumberFormat="1" applyFont="1" applyFill="1" applyBorder="1" applyAlignment="1">
      <alignment vertical="center"/>
    </xf>
    <xf numFmtId="0" fontId="2" fillId="5" borderId="140" xfId="4" applyNumberFormat="1" applyFont="1" applyFill="1" applyBorder="1" applyAlignment="1" applyProtection="1">
      <alignment horizontal="right" vertical="center"/>
      <protection hidden="1"/>
    </xf>
    <xf numFmtId="169" fontId="2" fillId="2" borderId="144" xfId="8" applyNumberFormat="1" applyFont="1" applyFill="1" applyBorder="1" applyAlignment="1" applyProtection="1">
      <alignment horizontal="right" vertical="center" wrapText="1"/>
      <protection hidden="1"/>
    </xf>
    <xf numFmtId="169" fontId="2" fillId="2" borderId="144" xfId="8" applyNumberFormat="1" applyFont="1" applyFill="1" applyBorder="1" applyAlignment="1" applyProtection="1">
      <alignment horizontal="right" vertical="center"/>
      <protection hidden="1"/>
    </xf>
    <xf numFmtId="0" fontId="2" fillId="2" borderId="144" xfId="4" applyNumberFormat="1" applyFont="1" applyFill="1" applyBorder="1" applyAlignment="1" applyProtection="1">
      <alignment horizontal="right" vertical="center"/>
      <protection hidden="1"/>
    </xf>
    <xf numFmtId="167" fontId="2" fillId="9" borderId="142" xfId="8" applyNumberFormat="1" applyFont="1" applyFill="1" applyBorder="1" applyAlignment="1" applyProtection="1">
      <alignment horizontal="right" vertical="center" wrapText="1"/>
      <protection hidden="1"/>
    </xf>
    <xf numFmtId="0" fontId="2" fillId="0" borderId="142" xfId="0" applyFont="1" applyFill="1" applyBorder="1" applyAlignment="1">
      <alignment horizontal="right" vertical="center" wrapText="1"/>
    </xf>
    <xf numFmtId="0" fontId="2" fillId="0" borderId="80" xfId="0" applyFont="1" applyFill="1" applyBorder="1" applyAlignment="1">
      <alignment horizontal="right" vertical="center" wrapText="1"/>
    </xf>
    <xf numFmtId="0" fontId="2" fillId="5" borderId="141" xfId="8" applyNumberFormat="1" applyFont="1" applyFill="1" applyBorder="1" applyAlignment="1" applyProtection="1">
      <alignment vertical="center" wrapText="1"/>
      <protection hidden="1"/>
    </xf>
    <xf numFmtId="167" fontId="2" fillId="11" borderId="140" xfId="8" applyNumberFormat="1" applyFont="1" applyFill="1" applyBorder="1" applyAlignment="1" applyProtection="1">
      <alignment horizontal="right" vertical="center" wrapText="1"/>
      <protection hidden="1"/>
    </xf>
    <xf numFmtId="167" fontId="2" fillId="12" borderId="140" xfId="8" applyNumberFormat="1" applyFont="1" applyFill="1" applyBorder="1" applyAlignment="1" applyProtection="1">
      <alignment horizontal="right" vertical="center" wrapText="1"/>
      <protection hidden="1"/>
    </xf>
    <xf numFmtId="167" fontId="2" fillId="11" borderId="140" xfId="8" applyNumberFormat="1" applyFont="1" applyFill="1" applyBorder="1" applyAlignment="1" applyProtection="1">
      <alignment horizontal="right" vertical="center"/>
      <protection hidden="1"/>
    </xf>
    <xf numFmtId="167" fontId="2" fillId="9" borderId="80" xfId="8" applyNumberFormat="1" applyFont="1" applyFill="1" applyBorder="1" applyAlignment="1" applyProtection="1">
      <alignment horizontal="right" vertical="center" wrapText="1"/>
      <protection hidden="1"/>
    </xf>
    <xf numFmtId="167" fontId="2" fillId="8" borderId="80" xfId="8" applyNumberFormat="1" applyFont="1" applyFill="1" applyBorder="1" applyAlignment="1" applyProtection="1">
      <alignment horizontal="right" vertical="center" wrapText="1"/>
      <protection hidden="1"/>
    </xf>
    <xf numFmtId="167" fontId="2" fillId="8" borderId="142" xfId="4" applyNumberFormat="1" applyFont="1" applyFill="1" applyBorder="1" applyAlignment="1" applyProtection="1">
      <alignment horizontal="right" vertical="center" wrapText="1"/>
      <protection hidden="1"/>
    </xf>
    <xf numFmtId="0" fontId="2" fillId="0" borderId="140" xfId="0" applyFont="1" applyBorder="1" applyAlignment="1">
      <alignment vertical="center" wrapText="1"/>
    </xf>
    <xf numFmtId="0" fontId="2" fillId="5" borderId="140" xfId="0" applyFont="1" applyFill="1" applyBorder="1" applyAlignment="1">
      <alignment vertical="center" wrapText="1"/>
    </xf>
    <xf numFmtId="168" fontId="2" fillId="0" borderId="142" xfId="4" applyNumberFormat="1" applyFont="1" applyFill="1" applyBorder="1" applyAlignment="1" applyProtection="1">
      <alignment vertical="center" wrapText="1"/>
      <protection hidden="1"/>
    </xf>
    <xf numFmtId="164" fontId="2" fillId="0" borderId="48" xfId="8" applyNumberFormat="1" applyFont="1" applyFill="1" applyBorder="1" applyAlignment="1" applyProtection="1">
      <alignment vertical="center"/>
      <protection hidden="1"/>
    </xf>
    <xf numFmtId="164" fontId="2" fillId="0" borderId="49" xfId="8" applyNumberFormat="1" applyFont="1" applyFill="1" applyBorder="1" applyAlignment="1" applyProtection="1">
      <alignment vertical="center"/>
      <protection hidden="1"/>
    </xf>
    <xf numFmtId="164" fontId="2" fillId="5" borderId="145" xfId="8" applyNumberFormat="1" applyFont="1" applyFill="1" applyBorder="1" applyAlignment="1">
      <alignment vertical="center"/>
    </xf>
    <xf numFmtId="164" fontId="2" fillId="5" borderId="128" xfId="8" applyNumberFormat="1" applyFont="1" applyFill="1" applyBorder="1" applyAlignment="1">
      <alignment vertical="center"/>
    </xf>
    <xf numFmtId="164" fontId="2" fillId="0" borderId="146" xfId="8" applyNumberFormat="1" applyFont="1" applyFill="1" applyBorder="1" applyAlignment="1" applyProtection="1">
      <alignment vertical="center"/>
      <protection hidden="1"/>
    </xf>
    <xf numFmtId="164" fontId="2" fillId="0" borderId="69" xfId="8" applyNumberFormat="1" applyFont="1" applyFill="1" applyBorder="1" applyAlignment="1" applyProtection="1">
      <alignment vertical="center"/>
      <protection hidden="1"/>
    </xf>
    <xf numFmtId="164" fontId="2" fillId="5" borderId="53" xfId="8" applyNumberFormat="1" applyFont="1" applyFill="1" applyBorder="1" applyAlignment="1" applyProtection="1">
      <alignment vertical="center"/>
      <protection hidden="1"/>
    </xf>
    <xf numFmtId="164" fontId="2" fillId="5" borderId="43" xfId="8" applyNumberFormat="1" applyFont="1" applyFill="1" applyBorder="1" applyAlignment="1" applyProtection="1">
      <alignment vertical="center"/>
      <protection hidden="1"/>
    </xf>
    <xf numFmtId="167" fontId="2" fillId="8" borderId="80" xfId="4" applyNumberFormat="1" applyFont="1" applyFill="1" applyBorder="1" applyAlignment="1" applyProtection="1">
      <alignment horizontal="right" vertical="center" wrapText="1"/>
      <protection hidden="1"/>
    </xf>
    <xf numFmtId="164" fontId="3" fillId="3" borderId="140" xfId="8" applyNumberFormat="1" applyFont="1" applyFill="1" applyBorder="1" applyAlignment="1" applyProtection="1">
      <alignment horizontal="right" vertical="center"/>
      <protection hidden="1"/>
    </xf>
    <xf numFmtId="164" fontId="3" fillId="3" borderId="72" xfId="8" applyNumberFormat="1" applyFont="1" applyFill="1" applyBorder="1" applyAlignment="1" applyProtection="1">
      <alignment horizontal="right" vertical="center"/>
      <protection hidden="1"/>
    </xf>
    <xf numFmtId="169" fontId="2" fillId="0" borderId="142" xfId="8" quotePrefix="1" applyNumberFormat="1" applyFont="1" applyFill="1" applyBorder="1" applyAlignment="1" applyProtection="1">
      <alignment horizontal="right" vertical="center"/>
      <protection hidden="1"/>
    </xf>
    <xf numFmtId="0" fontId="2" fillId="0" borderId="142" xfId="8" applyFont="1" applyBorder="1" applyAlignment="1">
      <alignment vertical="center"/>
    </xf>
    <xf numFmtId="170" fontId="2" fillId="0" borderId="11" xfId="4" applyNumberFormat="1" applyFont="1" applyFill="1" applyBorder="1" applyAlignment="1" applyProtection="1">
      <alignment horizontal="left" vertical="center" wrapText="1"/>
      <protection hidden="1"/>
    </xf>
    <xf numFmtId="2" fontId="2" fillId="0" borderId="142" xfId="0" applyNumberFormat="1" applyFont="1" applyFill="1" applyBorder="1" applyAlignment="1">
      <alignment horizontal="right" vertical="center"/>
    </xf>
    <xf numFmtId="2" fontId="2" fillId="0" borderId="80" xfId="0" applyNumberFormat="1" applyFont="1" applyBorder="1" applyAlignment="1">
      <alignment horizontal="right" vertical="center"/>
    </xf>
    <xf numFmtId="2" fontId="2" fillId="5" borderId="140" xfId="0" applyNumberFormat="1" applyFont="1" applyFill="1" applyBorder="1" applyAlignment="1">
      <alignment horizontal="right" vertical="center"/>
    </xf>
    <xf numFmtId="2" fontId="2" fillId="0" borderId="142" xfId="0" applyNumberFormat="1" applyFont="1" applyBorder="1" applyAlignment="1">
      <alignment horizontal="right" vertical="center"/>
    </xf>
    <xf numFmtId="0" fontId="2" fillId="0" borderId="11" xfId="0" applyFont="1" applyBorder="1"/>
    <xf numFmtId="0" fontId="2" fillId="0" borderId="14" xfId="0" applyFont="1" applyBorder="1" applyAlignment="1">
      <alignment wrapText="1"/>
    </xf>
    <xf numFmtId="164" fontId="2" fillId="0" borderId="80" xfId="8" applyNumberFormat="1" applyFont="1" applyFill="1" applyBorder="1" applyAlignment="1">
      <alignment vertical="center"/>
    </xf>
    <xf numFmtId="167" fontId="2" fillId="13" borderId="140" xfId="8" applyNumberFormat="1" applyFont="1" applyFill="1" applyBorder="1" applyAlignment="1" applyProtection="1">
      <alignment horizontal="right" vertical="center" wrapText="1"/>
      <protection hidden="1"/>
    </xf>
    <xf numFmtId="164" fontId="2" fillId="13" borderId="140" xfId="8" applyNumberFormat="1" applyFont="1" applyFill="1" applyBorder="1" applyAlignment="1" applyProtection="1">
      <alignment vertical="center"/>
      <protection hidden="1"/>
    </xf>
    <xf numFmtId="164" fontId="2" fillId="13" borderId="72" xfId="8" applyNumberFormat="1" applyFont="1" applyFill="1" applyBorder="1" applyAlignment="1" applyProtection="1">
      <alignment vertical="center"/>
      <protection hidden="1"/>
    </xf>
    <xf numFmtId="164" fontId="3" fillId="3" borderId="140" xfId="8" applyNumberFormat="1" applyFont="1" applyFill="1" applyBorder="1" applyAlignment="1" applyProtection="1">
      <alignment horizontal="right" vertical="center" wrapText="1"/>
      <protection hidden="1"/>
    </xf>
    <xf numFmtId="164" fontId="3" fillId="3" borderId="72" xfId="8" applyNumberFormat="1" applyFont="1" applyFill="1" applyBorder="1" applyAlignment="1" applyProtection="1">
      <alignment horizontal="right" vertical="center" wrapText="1"/>
      <protection hidden="1"/>
    </xf>
    <xf numFmtId="164" fontId="2" fillId="4" borderId="140" xfId="8" applyNumberFormat="1" applyFont="1" applyFill="1" applyBorder="1" applyAlignment="1" applyProtection="1">
      <alignment horizontal="right" vertical="center" wrapText="1"/>
      <protection hidden="1"/>
    </xf>
    <xf numFmtId="164" fontId="2" fillId="4" borderId="72" xfId="8" applyNumberFormat="1" applyFont="1" applyFill="1" applyBorder="1" applyAlignment="1" applyProtection="1">
      <alignment horizontal="right" vertical="center" wrapText="1"/>
      <protection hidden="1"/>
    </xf>
    <xf numFmtId="164" fontId="2" fillId="0" borderId="15" xfId="8" applyNumberFormat="1" applyFont="1" applyFill="1" applyBorder="1" applyAlignment="1">
      <alignment vertical="center"/>
    </xf>
    <xf numFmtId="164" fontId="2" fillId="0" borderId="16" xfId="8" applyNumberFormat="1" applyFont="1" applyFill="1" applyBorder="1" applyAlignment="1">
      <alignment vertical="center"/>
    </xf>
    <xf numFmtId="167" fontId="2" fillId="14" borderId="140" xfId="8" applyNumberFormat="1" applyFont="1" applyFill="1" applyBorder="1" applyAlignment="1" applyProtection="1">
      <alignment horizontal="right" vertical="center" wrapText="1"/>
      <protection hidden="1"/>
    </xf>
    <xf numFmtId="164" fontId="2" fillId="14" borderId="140" xfId="8" applyNumberFormat="1" applyFont="1" applyFill="1" applyBorder="1" applyAlignment="1" applyProtection="1">
      <alignment vertical="center"/>
      <protection hidden="1"/>
    </xf>
    <xf numFmtId="164" fontId="2" fillId="14" borderId="72" xfId="8" applyNumberFormat="1" applyFont="1" applyFill="1" applyBorder="1" applyAlignment="1" applyProtection="1">
      <alignment vertical="center"/>
      <protection hidden="1"/>
    </xf>
    <xf numFmtId="0" fontId="2" fillId="0" borderId="11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11" xfId="0" applyFont="1" applyFill="1" applyBorder="1" applyAlignment="1">
      <alignment vertical="center" wrapText="1"/>
    </xf>
    <xf numFmtId="0" fontId="2" fillId="5" borderId="147" xfId="0" applyFont="1" applyFill="1" applyBorder="1" applyAlignment="1">
      <alignment vertical="center" wrapText="1"/>
    </xf>
    <xf numFmtId="167" fontId="2" fillId="5" borderId="148" xfId="8" applyNumberFormat="1" applyFont="1" applyFill="1" applyBorder="1" applyAlignment="1" applyProtection="1">
      <alignment horizontal="right" vertical="center" wrapText="1"/>
      <protection hidden="1"/>
    </xf>
    <xf numFmtId="169" fontId="2" fillId="5" borderId="9" xfId="8" applyNumberFormat="1" applyFont="1" applyFill="1" applyBorder="1" applyAlignment="1" applyProtection="1">
      <alignment horizontal="right" vertical="center" wrapText="1"/>
      <protection hidden="1"/>
    </xf>
    <xf numFmtId="169" fontId="2" fillId="5" borderId="9" xfId="8" applyNumberFormat="1" applyFont="1" applyFill="1" applyBorder="1" applyAlignment="1" applyProtection="1">
      <alignment horizontal="right" vertical="center"/>
      <protection hidden="1"/>
    </xf>
    <xf numFmtId="164" fontId="2" fillId="5" borderId="148" xfId="8" applyNumberFormat="1" applyFont="1" applyFill="1" applyBorder="1" applyAlignment="1" applyProtection="1">
      <alignment vertical="center"/>
      <protection hidden="1"/>
    </xf>
    <xf numFmtId="164" fontId="2" fillId="5" borderId="9" xfId="8" applyNumberFormat="1" applyFont="1" applyFill="1" applyBorder="1" applyAlignment="1" applyProtection="1">
      <alignment vertical="center"/>
      <protection hidden="1"/>
    </xf>
    <xf numFmtId="164" fontId="2" fillId="5" borderId="149" xfId="8" applyNumberFormat="1" applyFont="1" applyFill="1" applyBorder="1" applyAlignment="1" applyProtection="1">
      <alignment vertical="center"/>
      <protection hidden="1"/>
    </xf>
    <xf numFmtId="169" fontId="2" fillId="5" borderId="142" xfId="8" applyNumberFormat="1" applyFont="1" applyFill="1" applyBorder="1" applyAlignment="1" applyProtection="1">
      <alignment horizontal="right" vertical="center" wrapText="1"/>
      <protection hidden="1"/>
    </xf>
    <xf numFmtId="169" fontId="2" fillId="5" borderId="142" xfId="8" applyNumberFormat="1" applyFont="1" applyFill="1" applyBorder="1" applyAlignment="1" applyProtection="1">
      <alignment horizontal="right" vertical="center"/>
      <protection hidden="1"/>
    </xf>
    <xf numFmtId="164" fontId="2" fillId="5" borderId="16" xfId="8" applyNumberFormat="1" applyFont="1" applyFill="1" applyBorder="1" applyAlignment="1" applyProtection="1">
      <alignment vertical="center"/>
      <protection hidden="1"/>
    </xf>
    <xf numFmtId="0" fontId="2" fillId="14" borderId="141" xfId="8" applyNumberFormat="1" applyFont="1" applyFill="1" applyBorder="1" applyAlignment="1" applyProtection="1">
      <alignment vertical="center" wrapText="1"/>
      <protection hidden="1"/>
    </xf>
    <xf numFmtId="169" fontId="2" fillId="14" borderId="140" xfId="8" applyNumberFormat="1" applyFont="1" applyFill="1" applyBorder="1" applyAlignment="1" applyProtection="1">
      <alignment horizontal="right" vertical="center" wrapText="1"/>
      <protection hidden="1"/>
    </xf>
    <xf numFmtId="169" fontId="2" fillId="14" borderId="140" xfId="8" applyNumberFormat="1" applyFont="1" applyFill="1" applyBorder="1" applyAlignment="1" applyProtection="1">
      <alignment horizontal="right" vertical="center"/>
      <protection hidden="1"/>
    </xf>
    <xf numFmtId="164" fontId="2" fillId="14" borderId="140" xfId="8" applyNumberFormat="1" applyFont="1" applyFill="1" applyBorder="1" applyAlignment="1" applyProtection="1">
      <alignment horizontal="right" vertical="center" wrapText="1"/>
      <protection hidden="1"/>
    </xf>
    <xf numFmtId="164" fontId="2" fillId="14" borderId="72" xfId="8" applyNumberFormat="1" applyFont="1" applyFill="1" applyBorder="1" applyAlignment="1" applyProtection="1">
      <alignment horizontal="right" vertical="center" wrapText="1"/>
      <protection hidden="1"/>
    </xf>
    <xf numFmtId="164" fontId="2" fillId="0" borderId="51" xfId="8" applyNumberFormat="1" applyFont="1" applyFill="1" applyBorder="1" applyAlignment="1" applyProtection="1">
      <alignment vertical="center"/>
      <protection hidden="1"/>
    </xf>
    <xf numFmtId="164" fontId="2" fillId="0" borderId="50" xfId="8" applyNumberFormat="1" applyFont="1" applyFill="1" applyBorder="1" applyAlignment="1" applyProtection="1">
      <alignment vertical="center"/>
      <protection hidden="1"/>
    </xf>
    <xf numFmtId="0" fontId="2" fillId="0" borderId="80" xfId="0" applyFont="1" applyFill="1" applyBorder="1" applyAlignment="1">
      <alignment vertical="center" wrapText="1"/>
    </xf>
    <xf numFmtId="164" fontId="2" fillId="0" borderId="70" xfId="8" applyNumberFormat="1" applyFont="1" applyFill="1" applyBorder="1" applyAlignment="1" applyProtection="1">
      <alignment vertical="center"/>
      <protection hidden="1"/>
    </xf>
    <xf numFmtId="0" fontId="2" fillId="2" borderId="147" xfId="0" applyFont="1" applyFill="1" applyBorder="1" applyAlignment="1">
      <alignment vertical="center" wrapText="1"/>
    </xf>
    <xf numFmtId="167" fontId="2" fillId="2" borderId="148" xfId="8" applyNumberFormat="1" applyFont="1" applyFill="1" applyBorder="1" applyAlignment="1" applyProtection="1">
      <alignment horizontal="right" vertical="center" wrapText="1"/>
      <protection hidden="1"/>
    </xf>
    <xf numFmtId="169" fontId="2" fillId="2" borderId="9" xfId="8" applyNumberFormat="1" applyFont="1" applyFill="1" applyBorder="1" applyAlignment="1" applyProtection="1">
      <alignment horizontal="right" vertical="center" wrapText="1"/>
      <protection hidden="1"/>
    </xf>
    <xf numFmtId="169" fontId="2" fillId="2" borderId="9" xfId="8" applyNumberFormat="1" applyFont="1" applyFill="1" applyBorder="1" applyAlignment="1" applyProtection="1">
      <alignment horizontal="right" vertical="center"/>
      <protection hidden="1"/>
    </xf>
    <xf numFmtId="164" fontId="2" fillId="2" borderId="148" xfId="8" applyNumberFormat="1" applyFont="1" applyFill="1" applyBorder="1" applyAlignment="1" applyProtection="1">
      <alignment vertical="center"/>
      <protection hidden="1"/>
    </xf>
    <xf numFmtId="164" fontId="2" fillId="2" borderId="9" xfId="8" applyNumberFormat="1" applyFont="1" applyFill="1" applyBorder="1" applyAlignment="1" applyProtection="1">
      <alignment vertical="center"/>
      <protection hidden="1"/>
    </xf>
    <xf numFmtId="164" fontId="2" fillId="2" borderId="149" xfId="8" applyNumberFormat="1" applyFont="1" applyFill="1" applyBorder="1" applyAlignment="1" applyProtection="1">
      <alignment vertical="center"/>
      <protection hidden="1"/>
    </xf>
    <xf numFmtId="167" fontId="2" fillId="14" borderId="140" xfId="8" quotePrefix="1" applyNumberFormat="1" applyFont="1" applyFill="1" applyBorder="1" applyAlignment="1" applyProtection="1">
      <alignment horizontal="right" vertical="center" wrapText="1"/>
      <protection hidden="1"/>
    </xf>
    <xf numFmtId="0" fontId="3" fillId="23" borderId="141" xfId="8" applyNumberFormat="1" applyFont="1" applyFill="1" applyBorder="1" applyAlignment="1" applyProtection="1">
      <alignment vertical="center" wrapText="1"/>
      <protection hidden="1"/>
    </xf>
    <xf numFmtId="167" fontId="2" fillId="5" borderId="80" xfId="8" applyNumberFormat="1" applyFont="1" applyFill="1" applyBorder="1" applyAlignment="1" applyProtection="1">
      <alignment horizontal="right" vertical="center" wrapText="1"/>
      <protection hidden="1"/>
    </xf>
    <xf numFmtId="169" fontId="2" fillId="5" borderId="80" xfId="8" applyNumberFormat="1" applyFont="1" applyFill="1" applyBorder="1" applyAlignment="1" applyProtection="1">
      <alignment horizontal="right" vertical="center" wrapText="1"/>
      <protection hidden="1"/>
    </xf>
    <xf numFmtId="169" fontId="2" fillId="5" borderId="80" xfId="8" applyNumberFormat="1" applyFont="1" applyFill="1" applyBorder="1" applyAlignment="1" applyProtection="1">
      <alignment horizontal="right" vertical="center"/>
      <protection hidden="1"/>
    </xf>
    <xf numFmtId="164" fontId="2" fillId="5" borderId="80" xfId="8" applyNumberFormat="1" applyFont="1" applyFill="1" applyBorder="1" applyAlignment="1" applyProtection="1">
      <alignment vertical="center"/>
      <protection hidden="1"/>
    </xf>
    <xf numFmtId="164" fontId="2" fillId="5" borderId="71" xfId="8" applyNumberFormat="1" applyFont="1" applyFill="1" applyBorder="1" applyAlignment="1" applyProtection="1">
      <alignment vertical="center"/>
      <protection hidden="1"/>
    </xf>
    <xf numFmtId="0" fontId="2" fillId="2" borderId="141" xfId="0" applyFont="1" applyFill="1" applyBorder="1" applyAlignment="1">
      <alignment vertical="center" wrapText="1"/>
    </xf>
    <xf numFmtId="167" fontId="2" fillId="2" borderId="140" xfId="8" applyNumberFormat="1" applyFont="1" applyFill="1" applyBorder="1" applyAlignment="1" applyProtection="1">
      <alignment horizontal="right" vertical="center" wrapText="1"/>
      <protection hidden="1"/>
    </xf>
    <xf numFmtId="169" fontId="2" fillId="2" borderId="140" xfId="8" applyNumberFormat="1" applyFont="1" applyFill="1" applyBorder="1" applyAlignment="1" applyProtection="1">
      <alignment horizontal="right" vertical="center" wrapText="1"/>
      <protection hidden="1"/>
    </xf>
    <xf numFmtId="169" fontId="2" fillId="2" borderId="140" xfId="8" applyNumberFormat="1" applyFont="1" applyFill="1" applyBorder="1" applyAlignment="1" applyProtection="1">
      <alignment horizontal="right" vertical="center"/>
      <protection hidden="1"/>
    </xf>
    <xf numFmtId="164" fontId="2" fillId="2" borderId="140" xfId="8" applyNumberFormat="1" applyFont="1" applyFill="1" applyBorder="1" applyAlignment="1" applyProtection="1">
      <alignment vertical="center"/>
      <protection hidden="1"/>
    </xf>
    <xf numFmtId="164" fontId="2" fillId="2" borderId="140" xfId="8" applyNumberFormat="1" applyFont="1" applyFill="1" applyBorder="1" applyAlignment="1">
      <alignment vertical="center"/>
    </xf>
    <xf numFmtId="164" fontId="2" fillId="2" borderId="72" xfId="8" applyNumberFormat="1" applyFont="1" applyFill="1" applyBorder="1" applyAlignment="1">
      <alignment vertical="center"/>
    </xf>
    <xf numFmtId="0" fontId="2" fillId="0" borderId="143" xfId="0" applyFont="1" applyFill="1" applyBorder="1" applyAlignment="1">
      <alignment vertical="center" wrapText="1"/>
    </xf>
    <xf numFmtId="169" fontId="3" fillId="23" borderId="140" xfId="8" quotePrefix="1" applyNumberFormat="1" applyFont="1" applyFill="1" applyBorder="1" applyAlignment="1" applyProtection="1">
      <alignment horizontal="right" vertical="center" wrapText="1"/>
      <protection hidden="1"/>
    </xf>
    <xf numFmtId="169" fontId="3" fillId="23" borderId="140" xfId="8" applyNumberFormat="1" applyFont="1" applyFill="1" applyBorder="1" applyAlignment="1" applyProtection="1">
      <alignment horizontal="right" vertical="center"/>
      <protection hidden="1"/>
    </xf>
    <xf numFmtId="167" fontId="3" fillId="23" borderId="140" xfId="8" applyNumberFormat="1" applyFont="1" applyFill="1" applyBorder="1" applyAlignment="1" applyProtection="1">
      <alignment horizontal="right" vertical="center" wrapText="1"/>
      <protection hidden="1"/>
    </xf>
    <xf numFmtId="164" fontId="3" fillId="23" borderId="140" xfId="8" applyNumberFormat="1" applyFont="1" applyFill="1" applyBorder="1" applyAlignment="1" applyProtection="1">
      <alignment vertical="center"/>
      <protection hidden="1"/>
    </xf>
    <xf numFmtId="164" fontId="3" fillId="23" borderId="72" xfId="8" applyNumberFormat="1" applyFont="1" applyFill="1" applyBorder="1" applyAlignment="1" applyProtection="1">
      <alignment vertical="center"/>
      <protection hidden="1"/>
    </xf>
    <xf numFmtId="169" fontId="2" fillId="14" borderId="140" xfId="8" quotePrefix="1" applyNumberFormat="1" applyFont="1" applyFill="1" applyBorder="1" applyAlignment="1" applyProtection="1">
      <alignment horizontal="right" vertical="center"/>
      <protection hidden="1"/>
    </xf>
    <xf numFmtId="0" fontId="2" fillId="10" borderId="0" xfId="8" applyFont="1" applyFill="1" applyBorder="1" applyAlignment="1">
      <alignment vertical="center"/>
    </xf>
    <xf numFmtId="0" fontId="49" fillId="0" borderId="150" xfId="8" applyFont="1" applyBorder="1" applyAlignment="1">
      <alignment horizontal="right"/>
    </xf>
    <xf numFmtId="0" fontId="49" fillId="0" borderId="151" xfId="8" applyFont="1" applyBorder="1" applyAlignment="1">
      <alignment horizontal="right" vertical="center"/>
    </xf>
    <xf numFmtId="164" fontId="49" fillId="0" borderId="151" xfId="8" applyNumberFormat="1" applyFont="1" applyFill="1" applyBorder="1"/>
    <xf numFmtId="164" fontId="49" fillId="0" borderId="151" xfId="8" applyNumberFormat="1" applyFont="1" applyBorder="1"/>
    <xf numFmtId="164" fontId="49" fillId="0" borderId="152" xfId="8" applyNumberFormat="1" applyFont="1" applyBorder="1"/>
    <xf numFmtId="0" fontId="2" fillId="0" borderId="0" xfId="8" applyFont="1" applyFill="1"/>
    <xf numFmtId="0" fontId="49" fillId="0" borderId="0" xfId="0" applyFont="1" applyAlignment="1">
      <alignment horizontal="center"/>
    </xf>
    <xf numFmtId="0" fontId="49" fillId="0" borderId="0" xfId="0" applyFont="1" applyBorder="1" applyAlignment="1">
      <alignment horizontal="center"/>
    </xf>
    <xf numFmtId="165" fontId="2" fillId="0" borderId="0" xfId="0" applyNumberFormat="1" applyFont="1"/>
    <xf numFmtId="165" fontId="8" fillId="0" borderId="0" xfId="0" applyNumberFormat="1" applyFont="1"/>
    <xf numFmtId="165" fontId="3" fillId="0" borderId="0" xfId="0" applyNumberFormat="1" applyFont="1" applyAlignment="1">
      <alignment horizontal="right"/>
    </xf>
    <xf numFmtId="165" fontId="9" fillId="0" borderId="0" xfId="0" applyNumberFormat="1" applyFont="1"/>
    <xf numFmtId="165" fontId="9" fillId="0" borderId="0" xfId="0" applyNumberFormat="1" applyFont="1" applyBorder="1"/>
    <xf numFmtId="165" fontId="60" fillId="0" borderId="0" xfId="0" applyNumberFormat="1" applyFont="1" applyBorder="1"/>
    <xf numFmtId="2" fontId="3" fillId="0" borderId="37" xfId="0" applyNumberFormat="1" applyFont="1" applyBorder="1" applyAlignment="1">
      <alignment horizontal="center" vertical="center" wrapText="1"/>
    </xf>
    <xf numFmtId="165" fontId="3" fillId="0" borderId="140" xfId="0" applyNumberFormat="1" applyFont="1" applyBorder="1" applyAlignment="1">
      <alignment horizontal="center" vertical="center" wrapText="1"/>
    </xf>
    <xf numFmtId="165" fontId="3" fillId="0" borderId="72" xfId="0" applyNumberFormat="1" applyFont="1" applyBorder="1" applyAlignment="1">
      <alignment horizontal="center" vertical="center" wrapText="1"/>
    </xf>
    <xf numFmtId="0" fontId="3" fillId="0" borderId="147" xfId="0" applyFont="1" applyBorder="1" applyAlignment="1">
      <alignment horizontal="left" vertical="center" wrapText="1"/>
    </xf>
    <xf numFmtId="164" fontId="3" fillId="0" borderId="148" xfId="0" applyNumberFormat="1" applyFont="1" applyBorder="1" applyAlignment="1">
      <alignment horizontal="center" vertical="center" wrapText="1"/>
    </xf>
    <xf numFmtId="164" fontId="3" fillId="0" borderId="153" xfId="0" applyNumberFormat="1" applyFont="1" applyBorder="1" applyAlignment="1">
      <alignment horizontal="center" vertical="center" wrapText="1"/>
    </xf>
    <xf numFmtId="0" fontId="3" fillId="0" borderId="147" xfId="0" applyFont="1" applyBorder="1" applyAlignment="1">
      <alignment horizontal="right" vertical="center" wrapText="1"/>
    </xf>
    <xf numFmtId="0" fontId="2" fillId="0" borderId="141" xfId="0" applyFont="1" applyBorder="1" applyAlignment="1">
      <alignment horizontal="right" vertical="center" wrapText="1"/>
    </xf>
    <xf numFmtId="164" fontId="2" fillId="0" borderId="140" xfId="0" applyNumberFormat="1" applyFont="1" applyBorder="1" applyAlignment="1">
      <alignment horizontal="center" vertical="center" wrapText="1"/>
    </xf>
    <xf numFmtId="164" fontId="2" fillId="0" borderId="72" xfId="0" applyNumberFormat="1" applyFont="1" applyBorder="1" applyAlignment="1">
      <alignment horizontal="center" vertical="center" wrapText="1"/>
    </xf>
    <xf numFmtId="168" fontId="2" fillId="0" borderId="11" xfId="4" applyNumberFormat="1" applyFont="1" applyFill="1" applyBorder="1" applyAlignment="1" applyProtection="1">
      <alignment vertical="center" wrapText="1"/>
      <protection hidden="1"/>
    </xf>
    <xf numFmtId="164" fontId="2" fillId="0" borderId="142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2" borderId="15" xfId="0" applyNumberFormat="1" applyFont="1" applyFill="1" applyBorder="1"/>
    <xf numFmtId="164" fontId="9" fillId="2" borderId="15" xfId="0" applyNumberFormat="1" applyFont="1" applyFill="1" applyBorder="1"/>
    <xf numFmtId="164" fontId="2" fillId="2" borderId="15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wrapText="1"/>
    </xf>
    <xf numFmtId="165" fontId="2" fillId="2" borderId="146" xfId="0" applyNumberFormat="1" applyFont="1" applyFill="1" applyBorder="1"/>
    <xf numFmtId="165" fontId="9" fillId="2" borderId="146" xfId="0" applyNumberFormat="1" applyFont="1" applyFill="1" applyBorder="1"/>
    <xf numFmtId="165" fontId="2" fillId="2" borderId="2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65" fontId="2" fillId="0" borderId="0" xfId="0" applyNumberFormat="1" applyFont="1" applyBorder="1" applyAlignment="1"/>
    <xf numFmtId="165" fontId="9" fillId="0" borderId="0" xfId="0" applyNumberFormat="1" applyFont="1" applyBorder="1" applyAlignment="1"/>
    <xf numFmtId="0" fontId="2" fillId="0" borderId="0" xfId="0" applyFont="1" applyBorder="1"/>
    <xf numFmtId="165" fontId="2" fillId="0" borderId="0" xfId="0" applyNumberFormat="1" applyFont="1" applyBorder="1"/>
    <xf numFmtId="0" fontId="3" fillId="0" borderId="0" xfId="0" applyFont="1" applyBorder="1"/>
    <xf numFmtId="165" fontId="3" fillId="0" borderId="0" xfId="0" applyNumberFormat="1" applyFont="1" applyBorder="1"/>
    <xf numFmtId="165" fontId="8" fillId="0" borderId="0" xfId="0" applyNumberFormat="1" applyFont="1" applyBorder="1"/>
  </cellXfs>
  <cellStyles count="9">
    <cellStyle name="Обычный" xfId="0" builtinId="0"/>
    <cellStyle name="Обычный 2" xfId="4"/>
    <cellStyle name="Обычный_03.10 Приложение 10" xfId="3"/>
    <cellStyle name="Обычный_Tmp2" xfId="1"/>
    <cellStyle name="Обычный_Tmp2_Приложение №4 2" xfId="5"/>
    <cellStyle name="Обычный_Tmp5" xfId="6"/>
    <cellStyle name="Обычный_Tmp6" xfId="7"/>
    <cellStyle name="Обычный_Tmp7" xfId="8"/>
    <cellStyle name="Обычный_Приложение №4" xfId="2"/>
  </cellStyles>
  <dxfs count="0"/>
  <tableStyles count="0" defaultTableStyle="TableStyleMedium2" defaultPivotStyle="PivotStyleLight16"/>
  <colors>
    <mruColors>
      <color rgb="FF0000FF"/>
      <color rgb="FFFFCC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5;&#1088;&#1086;&#1077;&#1082;&#1090;%20&#1056;&#1057;&#1044;%20&#1085;&#1072;%202016%20&#1075;&#1086;&#1076;\&#1055;&#1088;&#1086;&#1077;&#1082;&#1090;%20&#1088;&#1077;&#1096;&#1077;&#1085;&#1080;&#1103;%20&#1086;%20&#1073;&#1102;&#1076;&#1078;&#1077;&#1090;&#1077;%20&#1085;&#1072;%202016%20&#1075;&#1086;&#1076;\&#1055;&#1088;&#1080;&#1083;&#1086;&#1078;&#1077;&#1085;&#1080;&#1103;%201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\MD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9%20&#1075;&#1086;&#1076;\&#1048;&#1079;&#1084;&#1077;&#1085;&#1077;&#1085;&#1080;&#1103;%20&#1074;%20&#1073;&#1102;&#1076;&#1078;&#1077;&#1090;%20&#1086;&#1090;%2029.08.2019&#1075;\&#1055;&#1088;&#1080;&#1083;&#1086;&#1078;&#1077;&#1085;&#1080;&#1103;%20&#1082;%20&#1056;&#1057;&#1044;%20&#1086;&#1090;%2021.12.2018%20&#8470;5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2 (доходы)"/>
      <sheetName val="новое приложение 5"/>
      <sheetName val="новое приложение 6"/>
      <sheetName val="приложение 7"/>
      <sheetName val="приложение 8"/>
      <sheetName val="приложение 9"/>
      <sheetName val="приложение 10"/>
      <sheetName val="приложение 1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 ИстФДеф2019г."/>
      <sheetName val="приложение №2 (2020-2021гг)"/>
      <sheetName val="ПРИЛОЖЕНИЕ №3 доходы 2019г."/>
      <sheetName val="ПРИЛОЖЕНИЕ №4 (дох.2020-2021)"/>
      <sheetName val="приложение №7 2019г."/>
      <sheetName val="приложение 8 (2020-2021)"/>
      <sheetName val="приложение №9 2019г."/>
      <sheetName val="приложение 10 (2020-2021)"/>
      <sheetName val="приложение №11 2019г."/>
      <sheetName val="приложение 12 (2020-2021)"/>
      <sheetName val="приложение №13 2019г."/>
      <sheetName val="приложение 14 (2020-2021)"/>
      <sheetName val="приложение №15 2019г."/>
      <sheetName val="приложение 16 (2020-2021)"/>
      <sheetName val="приложение 17 (2019)"/>
      <sheetName val="приложение 18 (2020-2021)"/>
      <sheetName val="приложение 19 (2019)"/>
      <sheetName val="приложение 20 (2020-2021)"/>
      <sheetName val="Лист1"/>
    </sheetNames>
    <sheetDataSet>
      <sheetData sheetId="0"/>
      <sheetData sheetId="1" refreshError="1"/>
      <sheetData sheetId="2">
        <row r="56">
          <cell r="C56">
            <v>89208.599999999991</v>
          </cell>
        </row>
      </sheetData>
      <sheetData sheetId="3" refreshError="1"/>
      <sheetData sheetId="4">
        <row r="15">
          <cell r="G15">
            <v>4359</v>
          </cell>
        </row>
        <row r="35">
          <cell r="G35">
            <v>0</v>
          </cell>
        </row>
        <row r="47">
          <cell r="G47">
            <v>0</v>
          </cell>
        </row>
        <row r="49">
          <cell r="G49">
            <v>0</v>
          </cell>
        </row>
        <row r="56">
          <cell r="G56">
            <v>0</v>
          </cell>
        </row>
        <row r="85">
          <cell r="G85">
            <v>0</v>
          </cell>
        </row>
        <row r="109">
          <cell r="G109">
            <v>0</v>
          </cell>
        </row>
        <row r="162">
          <cell r="G162">
            <v>0</v>
          </cell>
        </row>
        <row r="207">
          <cell r="G207">
            <v>0</v>
          </cell>
        </row>
        <row r="231">
          <cell r="G231">
            <v>0</v>
          </cell>
        </row>
        <row r="237">
          <cell r="G237">
            <v>0</v>
          </cell>
        </row>
        <row r="242">
          <cell r="G242">
            <v>0</v>
          </cell>
        </row>
        <row r="246">
          <cell r="G246">
            <v>0</v>
          </cell>
        </row>
        <row r="247">
          <cell r="A247" t="str">
            <v>Социальная политика</v>
          </cell>
        </row>
        <row r="248">
          <cell r="A248" t="str">
            <v>Пенсионное обеспечение</v>
          </cell>
        </row>
        <row r="261">
          <cell r="G261">
            <v>0</v>
          </cell>
        </row>
        <row r="264">
          <cell r="G264">
            <v>0</v>
          </cell>
        </row>
      </sheetData>
      <sheetData sheetId="5" refreshError="1"/>
      <sheetData sheetId="6"/>
      <sheetData sheetId="7" refreshError="1"/>
      <sheetData sheetId="8"/>
      <sheetData sheetId="9" refreshError="1"/>
      <sheetData sheetId="10">
        <row r="42">
          <cell r="G42">
            <v>0</v>
          </cell>
        </row>
      </sheetData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231"/>
  <sheetViews>
    <sheetView zoomScaleNormal="100" workbookViewId="0">
      <selection sqref="A1:C16"/>
    </sheetView>
  </sheetViews>
  <sheetFormatPr defaultRowHeight="12.75" x14ac:dyDescent="0.2"/>
  <cols>
    <col min="1" max="1" width="28.42578125" style="209" customWidth="1"/>
    <col min="2" max="2" width="52.5703125" style="213" customWidth="1"/>
    <col min="3" max="3" width="12.140625" style="213" customWidth="1"/>
    <col min="4" max="16384" width="9.140625" style="209"/>
  </cols>
  <sheetData>
    <row r="1" spans="1:6" ht="12.75" customHeight="1" x14ac:dyDescent="0.2">
      <c r="B1" s="210" t="s">
        <v>0</v>
      </c>
      <c r="C1" s="210"/>
    </row>
    <row r="2" spans="1:6" ht="15.75" customHeight="1" x14ac:dyDescent="0.2">
      <c r="B2" s="211" t="s">
        <v>1</v>
      </c>
      <c r="C2" s="211"/>
    </row>
    <row r="3" spans="1:6" ht="12.75" customHeight="1" x14ac:dyDescent="0.2">
      <c r="B3" s="212" t="s">
        <v>2</v>
      </c>
      <c r="C3" s="212"/>
    </row>
    <row r="4" spans="1:6" ht="15.75" x14ac:dyDescent="0.2">
      <c r="B4" s="212" t="s">
        <v>455</v>
      </c>
      <c r="C4" s="212"/>
    </row>
    <row r="6" spans="1:6" ht="43.15" customHeight="1" x14ac:dyDescent="0.2">
      <c r="A6" s="214" t="s">
        <v>425</v>
      </c>
      <c r="B6" s="214"/>
      <c r="C6" s="214"/>
    </row>
    <row r="7" spans="1:6" ht="13.5" thickBot="1" x14ac:dyDescent="0.25"/>
    <row r="8" spans="1:6" s="215" customFormat="1" ht="59.25" customHeight="1" thickBot="1" x14ac:dyDescent="0.25">
      <c r="A8" s="187" t="s">
        <v>3</v>
      </c>
      <c r="B8" s="188" t="s">
        <v>4</v>
      </c>
      <c r="C8" s="189" t="s">
        <v>5</v>
      </c>
    </row>
    <row r="9" spans="1:6" s="215" customFormat="1" ht="18.600000000000001" customHeight="1" thickBot="1" x14ac:dyDescent="0.25">
      <c r="A9" s="190">
        <v>1</v>
      </c>
      <c r="B9" s="191">
        <v>2</v>
      </c>
      <c r="C9" s="192">
        <v>3</v>
      </c>
      <c r="F9" s="216"/>
    </row>
    <row r="10" spans="1:6" s="215" customFormat="1" ht="31.9" customHeight="1" x14ac:dyDescent="0.2">
      <c r="A10" s="193" t="s">
        <v>6</v>
      </c>
      <c r="B10" s="194" t="s">
        <v>7</v>
      </c>
      <c r="C10" s="195">
        <f>C11+C14</f>
        <v>-4510.6019999999844</v>
      </c>
      <c r="F10" s="216"/>
    </row>
    <row r="11" spans="1:6" s="217" customFormat="1" ht="31.5" x14ac:dyDescent="0.25">
      <c r="A11" s="196" t="s">
        <v>8</v>
      </c>
      <c r="B11" s="197" t="s">
        <v>9</v>
      </c>
      <c r="C11" s="198">
        <f>C12-C13</f>
        <v>0</v>
      </c>
    </row>
    <row r="12" spans="1:6" s="217" customFormat="1" ht="47.25" x14ac:dyDescent="0.25">
      <c r="A12" s="199" t="s">
        <v>10</v>
      </c>
      <c r="B12" s="200" t="s">
        <v>11</v>
      </c>
      <c r="C12" s="198">
        <v>0</v>
      </c>
    </row>
    <row r="13" spans="1:6" s="217" customFormat="1" ht="47.25" x14ac:dyDescent="0.25">
      <c r="A13" s="199" t="s">
        <v>12</v>
      </c>
      <c r="B13" s="200" t="s">
        <v>13</v>
      </c>
      <c r="C13" s="198">
        <v>0</v>
      </c>
    </row>
    <row r="14" spans="1:6" s="217" customFormat="1" ht="31.5" x14ac:dyDescent="0.25">
      <c r="A14" s="199" t="s">
        <v>14</v>
      </c>
      <c r="B14" s="201" t="s">
        <v>15</v>
      </c>
      <c r="C14" s="202">
        <f>C15-C16</f>
        <v>-4510.6019999999844</v>
      </c>
    </row>
    <row r="15" spans="1:6" s="217" customFormat="1" ht="31.5" x14ac:dyDescent="0.25">
      <c r="A15" s="203" t="s">
        <v>16</v>
      </c>
      <c r="B15" s="204" t="s">
        <v>17</v>
      </c>
      <c r="C15" s="205">
        <f>'ПРИЛОЖЕНИЕ 2 (№3 доходы 2019г.)'!C56+'приложение №1 ИстФДеф2019г.'!C12</f>
        <v>130036.861</v>
      </c>
      <c r="D15" s="218"/>
      <c r="E15" s="218"/>
    </row>
    <row r="16" spans="1:6" ht="32.25" thickBot="1" x14ac:dyDescent="0.25">
      <c r="A16" s="206" t="s">
        <v>18</v>
      </c>
      <c r="B16" s="207" t="s">
        <v>19</v>
      </c>
      <c r="C16" s="208">
        <f>'приложение 3 (№7 2019г.)'!G301+'приложение №1 ИстФДеф2019г.'!C13</f>
        <v>134547.46299999999</v>
      </c>
      <c r="E16" s="219"/>
    </row>
    <row r="17" spans="2:3" ht="16.5" customHeight="1" x14ac:dyDescent="0.2">
      <c r="B17" s="220"/>
      <c r="C17" s="221"/>
    </row>
    <row r="18" spans="2:3" ht="15.75" customHeight="1" x14ac:dyDescent="0.2">
      <c r="B18" s="220"/>
      <c r="C18" s="221"/>
    </row>
    <row r="19" spans="2:3" x14ac:dyDescent="0.2">
      <c r="B19" s="220"/>
      <c r="C19" s="221"/>
    </row>
    <row r="20" spans="2:3" x14ac:dyDescent="0.2">
      <c r="B20" s="220"/>
      <c r="C20" s="221"/>
    </row>
    <row r="59" spans="10:10" x14ac:dyDescent="0.2">
      <c r="J59" s="209">
        <f>J60+J78</f>
        <v>0</v>
      </c>
    </row>
    <row r="60" spans="10:10" x14ac:dyDescent="0.2">
      <c r="J60" s="209">
        <f>J61+J68</f>
        <v>0</v>
      </c>
    </row>
    <row r="192" spans="11:11" x14ac:dyDescent="0.2">
      <c r="K192" s="219"/>
    </row>
    <row r="231" spans="14:14" x14ac:dyDescent="0.2">
      <c r="N231" s="219"/>
    </row>
  </sheetData>
  <mergeCells count="5">
    <mergeCell ref="B2:C2"/>
    <mergeCell ref="B3:C3"/>
    <mergeCell ref="B4:C4"/>
    <mergeCell ref="B1:C1"/>
    <mergeCell ref="A6:C6"/>
  </mergeCells>
  <printOptions horizontalCentered="1"/>
  <pageMargins left="0.78740157480314965" right="0.39370078740157483" top="0.98425196850393704" bottom="0.98425196850393704" header="0.51181102362204722" footer="0.51181102362204722"/>
  <pageSetup paperSize="9" scale="9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397"/>
  <sheetViews>
    <sheetView topLeftCell="A43" zoomScaleNormal="100" workbookViewId="0">
      <selection sqref="A1:C56"/>
    </sheetView>
  </sheetViews>
  <sheetFormatPr defaultColWidth="9.140625" defaultRowHeight="15.75" x14ac:dyDescent="0.25"/>
  <cols>
    <col min="1" max="1" width="25.7109375" style="301" customWidth="1"/>
    <col min="2" max="2" width="69.42578125" style="301" customWidth="1"/>
    <col min="3" max="3" width="15.140625" style="1" customWidth="1"/>
    <col min="4" max="4" width="9.28515625" style="242" customWidth="1"/>
    <col min="5" max="5" width="6.85546875" style="242" customWidth="1"/>
    <col min="6" max="6" width="12.7109375" style="242" customWidth="1"/>
    <col min="7" max="16384" width="9.140625" style="242"/>
  </cols>
  <sheetData>
    <row r="1" spans="1:6" s="209" customFormat="1" ht="12.75" customHeight="1" x14ac:dyDescent="0.2">
      <c r="B1" s="212" t="s">
        <v>366</v>
      </c>
      <c r="C1" s="212"/>
    </row>
    <row r="2" spans="1:6" s="209" customFormat="1" ht="15.75" customHeight="1" x14ac:dyDescent="0.2">
      <c r="B2" s="211" t="s">
        <v>1</v>
      </c>
      <c r="C2" s="211"/>
    </row>
    <row r="3" spans="1:6" s="209" customFormat="1" ht="12.75" customHeight="1" x14ac:dyDescent="0.2">
      <c r="B3" s="212" t="s">
        <v>2</v>
      </c>
      <c r="C3" s="212"/>
    </row>
    <row r="4" spans="1:6" s="209" customFormat="1" x14ac:dyDescent="0.2">
      <c r="B4" s="212" t="s">
        <v>455</v>
      </c>
      <c r="C4" s="212"/>
    </row>
    <row r="6" spans="1:6" ht="30.6" customHeight="1" x14ac:dyDescent="0.25">
      <c r="A6" s="302" t="s">
        <v>426</v>
      </c>
      <c r="B6" s="302"/>
      <c r="C6" s="302"/>
    </row>
    <row r="7" spans="1:6" ht="16.5" thickBot="1" x14ac:dyDescent="0.3">
      <c r="A7" s="303"/>
      <c r="B7" s="304"/>
      <c r="C7" s="305"/>
    </row>
    <row r="8" spans="1:6" s="225" customFormat="1" ht="14.25" customHeight="1" x14ac:dyDescent="0.2">
      <c r="A8" s="222" t="s">
        <v>3</v>
      </c>
      <c r="B8" s="223" t="s">
        <v>21</v>
      </c>
      <c r="C8" s="224" t="s">
        <v>427</v>
      </c>
    </row>
    <row r="9" spans="1:6" s="225" customFormat="1" ht="39" customHeight="1" x14ac:dyDescent="0.2">
      <c r="A9" s="226" t="s">
        <v>22</v>
      </c>
      <c r="B9" s="227"/>
      <c r="C9" s="228"/>
    </row>
    <row r="10" spans="1:6" s="225" customFormat="1" ht="18" thickBot="1" x14ac:dyDescent="0.25">
      <c r="A10" s="229" t="s">
        <v>23</v>
      </c>
      <c r="B10" s="230"/>
      <c r="C10" s="231" t="s">
        <v>24</v>
      </c>
      <c r="D10" s="232"/>
    </row>
    <row r="11" spans="1:6" ht="18" customHeight="1" thickBot="1" x14ac:dyDescent="0.25">
      <c r="A11" s="233" t="s">
        <v>25</v>
      </c>
      <c r="B11" s="234" t="s">
        <v>26</v>
      </c>
      <c r="C11" s="235">
        <f>C12+C16+C21+C27+C31+C34+C37+C39</f>
        <v>42485.311000000002</v>
      </c>
      <c r="D11" s="236"/>
      <c r="E11" s="237"/>
      <c r="F11" s="238"/>
    </row>
    <row r="12" spans="1:6" ht="18.75" customHeight="1" thickBot="1" x14ac:dyDescent="0.25">
      <c r="A12" s="239" t="s">
        <v>27</v>
      </c>
      <c r="B12" s="240" t="s">
        <v>28</v>
      </c>
      <c r="C12" s="241">
        <f>C13+C14+C15-0.1</f>
        <v>28663.215000000004</v>
      </c>
      <c r="E12" s="237"/>
    </row>
    <row r="13" spans="1:6" ht="68.25" customHeight="1" x14ac:dyDescent="0.2">
      <c r="A13" s="243" t="s">
        <v>29</v>
      </c>
      <c r="B13" s="244" t="s">
        <v>30</v>
      </c>
      <c r="C13" s="245">
        <v>28418</v>
      </c>
    </row>
    <row r="14" spans="1:6" ht="95.25" customHeight="1" x14ac:dyDescent="0.2">
      <c r="A14" s="246" t="s">
        <v>31</v>
      </c>
      <c r="B14" s="247" t="s">
        <v>32</v>
      </c>
      <c r="C14" s="248">
        <v>237.61500000000001</v>
      </c>
    </row>
    <row r="15" spans="1:6" ht="48.75" customHeight="1" thickBot="1" x14ac:dyDescent="0.25">
      <c r="A15" s="246" t="s">
        <v>33</v>
      </c>
      <c r="B15" s="249" t="s">
        <v>34</v>
      </c>
      <c r="C15" s="248">
        <v>7.7</v>
      </c>
    </row>
    <row r="16" spans="1:6" s="250" customFormat="1" ht="39" customHeight="1" thickBot="1" x14ac:dyDescent="0.25">
      <c r="A16" s="239" t="s">
        <v>35</v>
      </c>
      <c r="B16" s="240" t="s">
        <v>36</v>
      </c>
      <c r="C16" s="241">
        <f>C17+C18+C19+C20</f>
        <v>4138.7</v>
      </c>
      <c r="E16" s="251"/>
    </row>
    <row r="17" spans="1:4" s="250" customFormat="1" ht="68.25" customHeight="1" x14ac:dyDescent="0.2">
      <c r="A17" s="243" t="s">
        <v>371</v>
      </c>
      <c r="B17" s="244" t="s">
        <v>37</v>
      </c>
      <c r="C17" s="245">
        <v>1407.2</v>
      </c>
      <c r="D17" s="252">
        <v>0.34</v>
      </c>
    </row>
    <row r="18" spans="1:4" s="250" customFormat="1" ht="81" customHeight="1" x14ac:dyDescent="0.2">
      <c r="A18" s="253" t="s">
        <v>372</v>
      </c>
      <c r="B18" s="254" t="s">
        <v>38</v>
      </c>
      <c r="C18" s="255">
        <v>41.4</v>
      </c>
      <c r="D18" s="252">
        <v>0.01</v>
      </c>
    </row>
    <row r="19" spans="1:4" s="250" customFormat="1" ht="62.25" customHeight="1" thickBot="1" x14ac:dyDescent="0.25">
      <c r="A19" s="253" t="s">
        <v>373</v>
      </c>
      <c r="B19" s="256" t="s">
        <v>39</v>
      </c>
      <c r="C19" s="255">
        <v>2690.1</v>
      </c>
      <c r="D19" s="252">
        <v>0.65</v>
      </c>
    </row>
    <row r="20" spans="1:4" s="260" customFormat="1" ht="67.150000000000006" customHeight="1" thickBot="1" x14ac:dyDescent="0.25">
      <c r="A20" s="257" t="s">
        <v>375</v>
      </c>
      <c r="B20" s="258" t="s">
        <v>374</v>
      </c>
      <c r="C20" s="259">
        <v>0</v>
      </c>
    </row>
    <row r="21" spans="1:4" s="260" customFormat="1" ht="16.5" customHeight="1" thickBot="1" x14ac:dyDescent="0.25">
      <c r="A21" s="239" t="s">
        <v>40</v>
      </c>
      <c r="B21" s="240" t="s">
        <v>41</v>
      </c>
      <c r="C21" s="241">
        <f>C22+C24</f>
        <v>1880</v>
      </c>
    </row>
    <row r="22" spans="1:4" ht="19.5" customHeight="1" thickBot="1" x14ac:dyDescent="0.25">
      <c r="A22" s="239" t="s">
        <v>42</v>
      </c>
      <c r="B22" s="240" t="s">
        <v>43</v>
      </c>
      <c r="C22" s="241">
        <f>C23</f>
        <v>730</v>
      </c>
    </row>
    <row r="23" spans="1:4" s="260" customFormat="1" ht="54" customHeight="1" thickBot="1" x14ac:dyDescent="0.25">
      <c r="A23" s="243" t="s">
        <v>44</v>
      </c>
      <c r="B23" s="261" t="s">
        <v>45</v>
      </c>
      <c r="C23" s="245">
        <v>730</v>
      </c>
    </row>
    <row r="24" spans="1:4" ht="21" customHeight="1" thickBot="1" x14ac:dyDescent="0.25">
      <c r="A24" s="239" t="s">
        <v>46</v>
      </c>
      <c r="B24" s="240" t="s">
        <v>47</v>
      </c>
      <c r="C24" s="241">
        <f>C25+C26</f>
        <v>1150</v>
      </c>
    </row>
    <row r="25" spans="1:4" ht="36" customHeight="1" x14ac:dyDescent="0.2">
      <c r="A25" s="262" t="s">
        <v>48</v>
      </c>
      <c r="B25" s="263" t="s">
        <v>49</v>
      </c>
      <c r="C25" s="245">
        <v>1000</v>
      </c>
    </row>
    <row r="26" spans="1:4" ht="36" customHeight="1" thickBot="1" x14ac:dyDescent="0.25">
      <c r="A26" s="243" t="s">
        <v>50</v>
      </c>
      <c r="B26" s="264" t="s">
        <v>51</v>
      </c>
      <c r="C26" s="265">
        <v>150</v>
      </c>
    </row>
    <row r="27" spans="1:4" ht="32.25" thickBot="1" x14ac:dyDescent="0.25">
      <c r="A27" s="266" t="s">
        <v>52</v>
      </c>
      <c r="B27" s="240" t="s">
        <v>53</v>
      </c>
      <c r="C27" s="241">
        <f>C28+C30+C29</f>
        <v>6954</v>
      </c>
    </row>
    <row r="28" spans="1:4" ht="78.75" x14ac:dyDescent="0.2">
      <c r="A28" s="267" t="s">
        <v>54</v>
      </c>
      <c r="B28" s="268" t="s">
        <v>55</v>
      </c>
      <c r="C28" s="269">
        <v>4021.6</v>
      </c>
    </row>
    <row r="29" spans="1:4" s="260" customFormat="1" ht="39.6" customHeight="1" x14ac:dyDescent="0.2">
      <c r="A29" s="270" t="s">
        <v>56</v>
      </c>
      <c r="B29" s="271" t="s">
        <v>57</v>
      </c>
      <c r="C29" s="272">
        <v>32.4</v>
      </c>
    </row>
    <row r="30" spans="1:4" s="260" customFormat="1" ht="68.25" customHeight="1" thickBot="1" x14ac:dyDescent="0.25">
      <c r="A30" s="270" t="s">
        <v>58</v>
      </c>
      <c r="B30" s="271" t="s">
        <v>59</v>
      </c>
      <c r="C30" s="272">
        <v>2900</v>
      </c>
    </row>
    <row r="31" spans="1:4" ht="21" customHeight="1" thickBot="1" x14ac:dyDescent="0.25">
      <c r="A31" s="239" t="s">
        <v>60</v>
      </c>
      <c r="B31" s="240" t="s">
        <v>61</v>
      </c>
      <c r="C31" s="241">
        <f>C32+C33</f>
        <v>496</v>
      </c>
    </row>
    <row r="32" spans="1:4" ht="31.15" customHeight="1" thickBot="1" x14ac:dyDescent="0.25">
      <c r="A32" s="243" t="s">
        <v>62</v>
      </c>
      <c r="B32" s="261" t="s">
        <v>63</v>
      </c>
      <c r="C32" s="245">
        <v>496</v>
      </c>
    </row>
    <row r="33" spans="1:6" ht="18" hidden="1" thickBot="1" x14ac:dyDescent="0.25">
      <c r="A33" s="273" t="s">
        <v>64</v>
      </c>
      <c r="B33" s="274" t="s">
        <v>65</v>
      </c>
      <c r="C33" s="275">
        <v>0</v>
      </c>
    </row>
    <row r="34" spans="1:6" s="277" customFormat="1" ht="18" thickBot="1" x14ac:dyDescent="0.25">
      <c r="A34" s="266" t="s">
        <v>66</v>
      </c>
      <c r="B34" s="240" t="s">
        <v>67</v>
      </c>
      <c r="C34" s="276">
        <f>C35+C36</f>
        <v>333.67</v>
      </c>
    </row>
    <row r="35" spans="1:6" ht="82.5" customHeight="1" x14ac:dyDescent="0.2">
      <c r="A35" s="262" t="s">
        <v>68</v>
      </c>
      <c r="B35" s="263" t="s">
        <v>69</v>
      </c>
      <c r="C35" s="269">
        <v>66.069999999999993</v>
      </c>
      <c r="F35" s="238">
        <f>C35</f>
        <v>66.069999999999993</v>
      </c>
    </row>
    <row r="36" spans="1:6" s="277" customFormat="1" ht="48.6" customHeight="1" x14ac:dyDescent="0.2">
      <c r="A36" s="278" t="s">
        <v>70</v>
      </c>
      <c r="B36" s="279" t="s">
        <v>71</v>
      </c>
      <c r="C36" s="255">
        <v>267.60000000000002</v>
      </c>
      <c r="F36" s="280">
        <f>C36</f>
        <v>267.60000000000002</v>
      </c>
    </row>
    <row r="37" spans="1:6" s="277" customFormat="1" ht="18" customHeight="1" x14ac:dyDescent="0.2">
      <c r="A37" s="281" t="s">
        <v>72</v>
      </c>
      <c r="B37" s="282" t="s">
        <v>73</v>
      </c>
      <c r="C37" s="283">
        <f>C38</f>
        <v>19.725999999999999</v>
      </c>
    </row>
    <row r="38" spans="1:6" s="277" customFormat="1" ht="17.45" customHeight="1" x14ac:dyDescent="0.2">
      <c r="A38" s="278" t="s">
        <v>74</v>
      </c>
      <c r="B38" s="279" t="s">
        <v>75</v>
      </c>
      <c r="C38" s="255">
        <v>19.725999999999999</v>
      </c>
    </row>
    <row r="39" spans="1:6" s="277" customFormat="1" ht="16.899999999999999" customHeight="1" x14ac:dyDescent="0.2">
      <c r="A39" s="281" t="s">
        <v>76</v>
      </c>
      <c r="B39" s="282" t="s">
        <v>77</v>
      </c>
      <c r="C39" s="283">
        <f>C40+C41</f>
        <v>0</v>
      </c>
    </row>
    <row r="40" spans="1:6" s="277" customFormat="1" ht="17.45" customHeight="1" x14ac:dyDescent="0.2">
      <c r="A40" s="278" t="s">
        <v>376</v>
      </c>
      <c r="B40" s="279" t="s">
        <v>377</v>
      </c>
      <c r="C40" s="255">
        <v>0</v>
      </c>
    </row>
    <row r="41" spans="1:6" s="277" customFormat="1" ht="17.45" customHeight="1" thickBot="1" x14ac:dyDescent="0.25">
      <c r="A41" s="278" t="s">
        <v>78</v>
      </c>
      <c r="B41" s="279" t="s">
        <v>79</v>
      </c>
      <c r="C41" s="255">
        <v>0</v>
      </c>
    </row>
    <row r="42" spans="1:6" ht="18" thickBot="1" x14ac:dyDescent="0.25">
      <c r="A42" s="239" t="s">
        <v>80</v>
      </c>
      <c r="B42" s="284" t="s">
        <v>81</v>
      </c>
      <c r="C42" s="241">
        <f>C43+C53</f>
        <v>87551.55</v>
      </c>
    </row>
    <row r="43" spans="1:6" ht="32.25" thickBot="1" x14ac:dyDescent="0.25">
      <c r="A43" s="239" t="s">
        <v>82</v>
      </c>
      <c r="B43" s="285" t="s">
        <v>83</v>
      </c>
      <c r="C43" s="276">
        <f>C44+C47+C51</f>
        <v>87496.55</v>
      </c>
    </row>
    <row r="44" spans="1:6" ht="32.25" thickBot="1" x14ac:dyDescent="0.25">
      <c r="A44" s="286" t="s">
        <v>385</v>
      </c>
      <c r="B44" s="287" t="s">
        <v>84</v>
      </c>
      <c r="C44" s="276">
        <f>C45+C46</f>
        <v>53350.023000000001</v>
      </c>
    </row>
    <row r="45" spans="1:6" ht="35.25" customHeight="1" x14ac:dyDescent="0.2">
      <c r="A45" s="288" t="s">
        <v>386</v>
      </c>
      <c r="B45" s="263" t="s">
        <v>85</v>
      </c>
      <c r="C45" s="269">
        <v>6407.1</v>
      </c>
    </row>
    <row r="46" spans="1:6" ht="36.6" customHeight="1" thickBot="1" x14ac:dyDescent="0.25">
      <c r="A46" s="289" t="s">
        <v>387</v>
      </c>
      <c r="B46" s="279" t="s">
        <v>86</v>
      </c>
      <c r="C46" s="255">
        <v>46942.923000000003</v>
      </c>
    </row>
    <row r="47" spans="1:6" ht="32.25" thickBot="1" x14ac:dyDescent="0.25">
      <c r="A47" s="286" t="s">
        <v>378</v>
      </c>
      <c r="B47" s="287" t="s">
        <v>87</v>
      </c>
      <c r="C47" s="276">
        <f>C48+C49+C50</f>
        <v>553.79600000000005</v>
      </c>
    </row>
    <row r="48" spans="1:6" ht="30" customHeight="1" x14ac:dyDescent="0.2">
      <c r="A48" s="290" t="s">
        <v>389</v>
      </c>
      <c r="B48" s="279" t="s">
        <v>388</v>
      </c>
      <c r="C48" s="291">
        <v>1.996</v>
      </c>
    </row>
    <row r="49" spans="1:6" ht="31.5" x14ac:dyDescent="0.2">
      <c r="A49" s="288" t="s">
        <v>379</v>
      </c>
      <c r="B49" s="263" t="s">
        <v>88</v>
      </c>
      <c r="C49" s="269">
        <v>116.3</v>
      </c>
    </row>
    <row r="50" spans="1:6" ht="33" customHeight="1" thickBot="1" x14ac:dyDescent="0.25">
      <c r="A50" s="292" t="s">
        <v>380</v>
      </c>
      <c r="B50" s="264" t="s">
        <v>89</v>
      </c>
      <c r="C50" s="265">
        <v>435.5</v>
      </c>
    </row>
    <row r="51" spans="1:6" ht="19.5" customHeight="1" thickBot="1" x14ac:dyDescent="0.25">
      <c r="A51" s="286" t="s">
        <v>381</v>
      </c>
      <c r="B51" s="293" t="s">
        <v>90</v>
      </c>
      <c r="C51" s="276">
        <f>C52</f>
        <v>33592.731</v>
      </c>
      <c r="D51" s="294" t="s">
        <v>91</v>
      </c>
      <c r="E51" s="294" t="s">
        <v>92</v>
      </c>
      <c r="F51" s="295"/>
    </row>
    <row r="52" spans="1:6" ht="30.6" customHeight="1" thickBot="1" x14ac:dyDescent="0.25">
      <c r="A52" s="296" t="s">
        <v>382</v>
      </c>
      <c r="B52" s="297" t="s">
        <v>93</v>
      </c>
      <c r="C52" s="245">
        <v>33592.731</v>
      </c>
      <c r="D52" s="294">
        <f>43.3+1313.8+4412.8+88.8</f>
        <v>5858.7</v>
      </c>
      <c r="E52" s="294">
        <f>393+30</f>
        <v>423</v>
      </c>
      <c r="F52" s="295">
        <f>D52+E52</f>
        <v>6281.7</v>
      </c>
    </row>
    <row r="53" spans="1:6" ht="18.600000000000001" customHeight="1" thickBot="1" x14ac:dyDescent="0.25">
      <c r="A53" s="239" t="s">
        <v>94</v>
      </c>
      <c r="B53" s="285" t="s">
        <v>95</v>
      </c>
      <c r="C53" s="276">
        <f>C54+C60+C57+C63</f>
        <v>55</v>
      </c>
    </row>
    <row r="54" spans="1:6" ht="37.15" customHeight="1" thickBot="1" x14ac:dyDescent="0.25">
      <c r="A54" s="239" t="s">
        <v>96</v>
      </c>
      <c r="B54" s="293" t="s">
        <v>97</v>
      </c>
      <c r="C54" s="276">
        <f>C55</f>
        <v>55</v>
      </c>
    </row>
    <row r="55" spans="1:6" ht="18.600000000000001" customHeight="1" thickBot="1" x14ac:dyDescent="0.25">
      <c r="A55" s="296" t="s">
        <v>383</v>
      </c>
      <c r="B55" s="297" t="s">
        <v>384</v>
      </c>
      <c r="C55" s="245">
        <v>55</v>
      </c>
    </row>
    <row r="56" spans="1:6" ht="18.75" thickBot="1" x14ac:dyDescent="0.25">
      <c r="A56" s="298" t="s">
        <v>98</v>
      </c>
      <c r="B56" s="299"/>
      <c r="C56" s="300">
        <f>C11+C42</f>
        <v>130036.861</v>
      </c>
      <c r="F56" s="238">
        <f>C56</f>
        <v>130036.861</v>
      </c>
    </row>
    <row r="57" spans="1:6" x14ac:dyDescent="0.25">
      <c r="B57" s="306"/>
    </row>
    <row r="58" spans="1:6" x14ac:dyDescent="0.25">
      <c r="B58" s="306"/>
    </row>
    <row r="59" spans="1:6" x14ac:dyDescent="0.25">
      <c r="B59" s="306"/>
    </row>
    <row r="60" spans="1:6" x14ac:dyDescent="0.25">
      <c r="B60" s="306"/>
    </row>
    <row r="61" spans="1:6" x14ac:dyDescent="0.25">
      <c r="B61" s="306"/>
    </row>
    <row r="62" spans="1:6" x14ac:dyDescent="0.25">
      <c r="B62" s="306"/>
    </row>
    <row r="63" spans="1:6" x14ac:dyDescent="0.25">
      <c r="B63" s="306"/>
    </row>
    <row r="64" spans="1:6" x14ac:dyDescent="0.25">
      <c r="B64" s="306"/>
    </row>
    <row r="65" spans="2:10" x14ac:dyDescent="0.25">
      <c r="B65" s="306"/>
    </row>
    <row r="66" spans="2:10" x14ac:dyDescent="0.25">
      <c r="B66" s="306"/>
    </row>
    <row r="67" spans="2:10" x14ac:dyDescent="0.25">
      <c r="B67" s="306"/>
    </row>
    <row r="68" spans="2:10" x14ac:dyDescent="0.25">
      <c r="B68" s="306"/>
    </row>
    <row r="69" spans="2:10" x14ac:dyDescent="0.25">
      <c r="B69" s="306"/>
    </row>
    <row r="70" spans="2:10" x14ac:dyDescent="0.25">
      <c r="B70" s="306"/>
    </row>
    <row r="71" spans="2:10" x14ac:dyDescent="0.25">
      <c r="B71" s="306"/>
    </row>
    <row r="72" spans="2:10" x14ac:dyDescent="0.25">
      <c r="B72" s="306"/>
    </row>
    <row r="73" spans="2:10" x14ac:dyDescent="0.25">
      <c r="B73" s="306"/>
    </row>
    <row r="74" spans="2:10" x14ac:dyDescent="0.25">
      <c r="B74" s="306"/>
    </row>
    <row r="75" spans="2:10" x14ac:dyDescent="0.25">
      <c r="B75" s="306"/>
    </row>
    <row r="76" spans="2:10" x14ac:dyDescent="0.25">
      <c r="B76" s="306"/>
      <c r="J76" s="242">
        <f>J77+J95</f>
        <v>0</v>
      </c>
    </row>
    <row r="77" spans="2:10" x14ac:dyDescent="0.25">
      <c r="B77" s="306"/>
      <c r="J77" s="242">
        <f>J78+J85</f>
        <v>0</v>
      </c>
    </row>
    <row r="78" spans="2:10" x14ac:dyDescent="0.25">
      <c r="B78" s="306"/>
    </row>
    <row r="79" spans="2:10" x14ac:dyDescent="0.25">
      <c r="B79" s="306"/>
    </row>
    <row r="80" spans="2:10" x14ac:dyDescent="0.25">
      <c r="B80" s="306"/>
    </row>
    <row r="81" spans="1:14" s="1" customFormat="1" x14ac:dyDescent="0.25">
      <c r="A81" s="301"/>
      <c r="B81" s="306"/>
      <c r="D81" s="242"/>
      <c r="E81" s="242"/>
      <c r="F81" s="242"/>
      <c r="G81" s="242"/>
      <c r="H81" s="242"/>
      <c r="I81" s="242"/>
      <c r="J81" s="242"/>
      <c r="K81" s="242"/>
      <c r="L81" s="242"/>
      <c r="M81" s="242"/>
      <c r="N81" s="242"/>
    </row>
    <row r="82" spans="1:14" s="1" customFormat="1" x14ac:dyDescent="0.25">
      <c r="A82" s="301"/>
      <c r="B82" s="306"/>
      <c r="D82" s="242"/>
      <c r="E82" s="242"/>
      <c r="F82" s="242"/>
      <c r="G82" s="242"/>
      <c r="H82" s="242"/>
      <c r="I82" s="242"/>
      <c r="J82" s="242"/>
      <c r="K82" s="242"/>
      <c r="L82" s="242"/>
      <c r="M82" s="242"/>
      <c r="N82" s="242"/>
    </row>
    <row r="83" spans="1:14" s="1" customFormat="1" x14ac:dyDescent="0.25">
      <c r="A83" s="301"/>
      <c r="B83" s="306"/>
      <c r="D83" s="242"/>
      <c r="E83" s="242"/>
      <c r="F83" s="242"/>
      <c r="G83" s="242"/>
      <c r="H83" s="242"/>
      <c r="I83" s="242"/>
      <c r="J83" s="242"/>
      <c r="K83" s="242"/>
      <c r="L83" s="242"/>
      <c r="M83" s="242"/>
      <c r="N83" s="242"/>
    </row>
    <row r="84" spans="1:14" s="1" customFormat="1" x14ac:dyDescent="0.25">
      <c r="A84" s="301"/>
      <c r="B84" s="306"/>
      <c r="D84" s="242"/>
      <c r="E84" s="242"/>
      <c r="F84" s="242"/>
      <c r="G84" s="242"/>
      <c r="H84" s="242"/>
      <c r="I84" s="242"/>
      <c r="J84" s="242"/>
      <c r="K84" s="242"/>
      <c r="L84" s="242"/>
      <c r="M84" s="242"/>
      <c r="N84" s="242"/>
    </row>
    <row r="85" spans="1:14" s="1" customFormat="1" x14ac:dyDescent="0.25">
      <c r="A85" s="301"/>
      <c r="B85" s="306"/>
      <c r="D85" s="242"/>
      <c r="E85" s="242"/>
      <c r="F85" s="242"/>
      <c r="G85" s="242"/>
      <c r="H85" s="242"/>
      <c r="I85" s="242"/>
      <c r="J85" s="242"/>
      <c r="K85" s="242"/>
      <c r="L85" s="242"/>
      <c r="M85" s="242"/>
      <c r="N85" s="242"/>
    </row>
    <row r="86" spans="1:14" s="1" customFormat="1" x14ac:dyDescent="0.25">
      <c r="A86" s="301"/>
      <c r="B86" s="306"/>
      <c r="D86" s="242"/>
      <c r="E86" s="242"/>
      <c r="F86" s="242"/>
      <c r="G86" s="242"/>
      <c r="H86" s="242"/>
      <c r="I86" s="242"/>
      <c r="J86" s="242"/>
      <c r="K86" s="242"/>
      <c r="L86" s="242"/>
      <c r="M86" s="242"/>
      <c r="N86" s="242"/>
    </row>
    <row r="87" spans="1:14" s="1" customFormat="1" x14ac:dyDescent="0.25">
      <c r="A87" s="301"/>
      <c r="B87" s="306"/>
      <c r="D87" s="242"/>
      <c r="E87" s="242"/>
      <c r="F87" s="242"/>
      <c r="G87" s="242"/>
      <c r="H87" s="242"/>
      <c r="I87" s="242"/>
      <c r="J87" s="242"/>
      <c r="K87" s="242"/>
      <c r="L87" s="242"/>
      <c r="M87" s="242"/>
      <c r="N87" s="242"/>
    </row>
    <row r="88" spans="1:14" s="1" customFormat="1" x14ac:dyDescent="0.25">
      <c r="A88" s="301"/>
      <c r="B88" s="306"/>
      <c r="D88" s="242"/>
      <c r="E88" s="242"/>
      <c r="F88" s="242"/>
      <c r="G88" s="242"/>
      <c r="H88" s="242"/>
      <c r="I88" s="242"/>
      <c r="J88" s="242"/>
      <c r="K88" s="242"/>
      <c r="L88" s="242"/>
      <c r="M88" s="242"/>
      <c r="N88" s="242"/>
    </row>
    <row r="89" spans="1:14" s="1" customFormat="1" x14ac:dyDescent="0.25">
      <c r="A89" s="301"/>
      <c r="B89" s="306"/>
      <c r="D89" s="242"/>
      <c r="E89" s="242"/>
      <c r="F89" s="242"/>
      <c r="G89" s="242"/>
      <c r="H89" s="242"/>
      <c r="I89" s="242"/>
      <c r="J89" s="242"/>
      <c r="K89" s="242"/>
      <c r="L89" s="242"/>
      <c r="M89" s="242"/>
      <c r="N89" s="242"/>
    </row>
    <row r="90" spans="1:14" s="1" customFormat="1" x14ac:dyDescent="0.25">
      <c r="A90" s="301"/>
      <c r="B90" s="306"/>
      <c r="D90" s="242"/>
      <c r="E90" s="242"/>
      <c r="F90" s="242"/>
      <c r="G90" s="242"/>
      <c r="H90" s="242"/>
      <c r="I90" s="242"/>
      <c r="J90" s="242"/>
      <c r="K90" s="242"/>
      <c r="L90" s="242"/>
      <c r="M90" s="242"/>
      <c r="N90" s="242"/>
    </row>
    <row r="91" spans="1:14" s="1" customFormat="1" x14ac:dyDescent="0.25">
      <c r="A91" s="301"/>
      <c r="B91" s="306"/>
      <c r="D91" s="242"/>
      <c r="E91" s="242"/>
      <c r="F91" s="242"/>
      <c r="G91" s="242"/>
      <c r="H91" s="242"/>
      <c r="I91" s="242"/>
      <c r="J91" s="242"/>
      <c r="K91" s="242"/>
      <c r="L91" s="242"/>
      <c r="M91" s="242"/>
      <c r="N91" s="242"/>
    </row>
    <row r="92" spans="1:14" s="1" customFormat="1" x14ac:dyDescent="0.25">
      <c r="A92" s="301"/>
      <c r="B92" s="306"/>
      <c r="D92" s="242"/>
      <c r="E92" s="242"/>
      <c r="F92" s="242"/>
      <c r="G92" s="242"/>
      <c r="H92" s="242"/>
      <c r="I92" s="242"/>
      <c r="J92" s="242"/>
      <c r="K92" s="242"/>
      <c r="L92" s="242"/>
      <c r="M92" s="242"/>
      <c r="N92" s="242"/>
    </row>
    <row r="93" spans="1:14" s="1" customFormat="1" x14ac:dyDescent="0.25">
      <c r="A93" s="301"/>
      <c r="B93" s="306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</row>
    <row r="94" spans="1:14" s="1" customFormat="1" x14ac:dyDescent="0.25">
      <c r="A94" s="301"/>
      <c r="B94" s="306"/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</row>
    <row r="95" spans="1:14" s="1" customFormat="1" x14ac:dyDescent="0.25">
      <c r="A95" s="301"/>
      <c r="B95" s="306"/>
      <c r="D95" s="242"/>
      <c r="E95" s="242"/>
      <c r="F95" s="242"/>
      <c r="G95" s="242"/>
      <c r="H95" s="242"/>
      <c r="I95" s="242"/>
      <c r="J95" s="242"/>
      <c r="K95" s="242"/>
      <c r="L95" s="242"/>
      <c r="M95" s="242"/>
      <c r="N95" s="242"/>
    </row>
    <row r="96" spans="1:14" s="1" customFormat="1" x14ac:dyDescent="0.25">
      <c r="A96" s="301"/>
      <c r="B96" s="306"/>
      <c r="D96" s="242"/>
      <c r="E96" s="242"/>
      <c r="F96" s="242"/>
      <c r="G96" s="242"/>
      <c r="H96" s="242"/>
      <c r="I96" s="242"/>
      <c r="J96" s="242"/>
      <c r="K96" s="242"/>
      <c r="L96" s="242"/>
      <c r="M96" s="242"/>
      <c r="N96" s="242"/>
    </row>
    <row r="97" spans="1:14" s="1" customFormat="1" x14ac:dyDescent="0.25">
      <c r="A97" s="301"/>
      <c r="B97" s="306"/>
      <c r="D97" s="242"/>
      <c r="E97" s="242"/>
      <c r="F97" s="242"/>
      <c r="G97" s="242"/>
      <c r="H97" s="242"/>
      <c r="I97" s="242"/>
      <c r="J97" s="242"/>
      <c r="K97" s="242"/>
      <c r="L97" s="242"/>
      <c r="M97" s="242"/>
      <c r="N97" s="242"/>
    </row>
    <row r="98" spans="1:14" s="1" customFormat="1" x14ac:dyDescent="0.25">
      <c r="A98" s="301"/>
      <c r="B98" s="306"/>
      <c r="D98" s="242"/>
      <c r="E98" s="242"/>
      <c r="F98" s="242"/>
      <c r="G98" s="242"/>
      <c r="H98" s="242"/>
      <c r="I98" s="242"/>
      <c r="J98" s="242"/>
      <c r="K98" s="242"/>
      <c r="L98" s="242"/>
      <c r="M98" s="242"/>
      <c r="N98" s="242"/>
    </row>
    <row r="99" spans="1:14" s="1" customFormat="1" x14ac:dyDescent="0.25">
      <c r="A99" s="301"/>
      <c r="B99" s="306"/>
      <c r="D99" s="242"/>
      <c r="E99" s="242"/>
      <c r="F99" s="242"/>
      <c r="G99" s="242"/>
      <c r="H99" s="242"/>
      <c r="I99" s="242"/>
      <c r="J99" s="242"/>
      <c r="K99" s="242"/>
      <c r="L99" s="242"/>
      <c r="M99" s="242"/>
      <c r="N99" s="242"/>
    </row>
    <row r="100" spans="1:14" s="1" customFormat="1" x14ac:dyDescent="0.25">
      <c r="A100" s="301"/>
      <c r="B100" s="306"/>
      <c r="D100" s="242"/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</row>
    <row r="101" spans="1:14" s="1" customFormat="1" x14ac:dyDescent="0.25">
      <c r="A101" s="301"/>
      <c r="B101" s="306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</row>
    <row r="102" spans="1:14" s="1" customFormat="1" x14ac:dyDescent="0.25">
      <c r="A102" s="301"/>
      <c r="B102" s="306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</row>
    <row r="103" spans="1:14" s="1" customFormat="1" x14ac:dyDescent="0.25">
      <c r="A103" s="301"/>
      <c r="B103" s="306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</row>
    <row r="104" spans="1:14" s="1" customFormat="1" x14ac:dyDescent="0.25">
      <c r="A104" s="301"/>
      <c r="B104" s="306"/>
      <c r="D104" s="242"/>
      <c r="E104" s="242"/>
      <c r="F104" s="242"/>
      <c r="G104" s="242"/>
      <c r="H104" s="242"/>
      <c r="I104" s="242"/>
      <c r="J104" s="242"/>
      <c r="K104" s="242"/>
      <c r="L104" s="242"/>
      <c r="M104" s="242"/>
      <c r="N104" s="242"/>
    </row>
    <row r="105" spans="1:14" s="1" customFormat="1" x14ac:dyDescent="0.25">
      <c r="A105" s="301"/>
      <c r="B105" s="306"/>
      <c r="D105" s="242"/>
      <c r="E105" s="242"/>
      <c r="F105" s="242"/>
      <c r="G105" s="242"/>
      <c r="H105" s="242"/>
      <c r="I105" s="242"/>
      <c r="J105" s="242"/>
      <c r="K105" s="242"/>
      <c r="L105" s="242"/>
      <c r="M105" s="242"/>
      <c r="N105" s="242"/>
    </row>
    <row r="106" spans="1:14" s="1" customFormat="1" x14ac:dyDescent="0.25">
      <c r="A106" s="301"/>
      <c r="B106" s="306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</row>
    <row r="107" spans="1:14" s="1" customFormat="1" x14ac:dyDescent="0.25">
      <c r="A107" s="301"/>
      <c r="B107" s="306"/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</row>
    <row r="108" spans="1:14" s="1" customFormat="1" x14ac:dyDescent="0.25">
      <c r="A108" s="301"/>
      <c r="B108" s="306"/>
      <c r="D108" s="242"/>
      <c r="E108" s="242"/>
      <c r="F108" s="242"/>
      <c r="G108" s="242"/>
      <c r="H108" s="242"/>
      <c r="I108" s="242"/>
      <c r="J108" s="242"/>
      <c r="K108" s="242"/>
      <c r="L108" s="242"/>
      <c r="M108" s="242"/>
      <c r="N108" s="242"/>
    </row>
    <row r="109" spans="1:14" s="1" customFormat="1" x14ac:dyDescent="0.25">
      <c r="A109" s="301"/>
      <c r="B109" s="306"/>
      <c r="D109" s="242"/>
      <c r="E109" s="242"/>
      <c r="F109" s="242"/>
      <c r="G109" s="242"/>
      <c r="H109" s="242"/>
      <c r="I109" s="242"/>
      <c r="J109" s="242"/>
      <c r="K109" s="242"/>
      <c r="L109" s="242"/>
      <c r="M109" s="242"/>
      <c r="N109" s="242"/>
    </row>
    <row r="110" spans="1:14" s="1" customFormat="1" x14ac:dyDescent="0.25">
      <c r="A110" s="301"/>
      <c r="B110" s="306"/>
      <c r="D110" s="242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</row>
    <row r="111" spans="1:14" s="1" customFormat="1" x14ac:dyDescent="0.25">
      <c r="A111" s="301"/>
      <c r="B111" s="306"/>
      <c r="D111" s="242"/>
      <c r="E111" s="242"/>
      <c r="F111" s="242"/>
      <c r="G111" s="242"/>
      <c r="H111" s="242"/>
      <c r="I111" s="242"/>
      <c r="J111" s="242"/>
      <c r="K111" s="242"/>
      <c r="L111" s="242"/>
      <c r="M111" s="242"/>
      <c r="N111" s="242"/>
    </row>
    <row r="112" spans="1:14" s="1" customFormat="1" x14ac:dyDescent="0.25">
      <c r="A112" s="301"/>
      <c r="B112" s="306"/>
      <c r="D112" s="242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</row>
    <row r="113" spans="1:14" s="1" customFormat="1" x14ac:dyDescent="0.25">
      <c r="A113" s="301"/>
      <c r="B113" s="306"/>
      <c r="D113" s="242"/>
      <c r="E113" s="242"/>
      <c r="F113" s="242"/>
      <c r="G113" s="242"/>
      <c r="H113" s="242"/>
      <c r="I113" s="242"/>
      <c r="J113" s="242"/>
      <c r="K113" s="242"/>
      <c r="L113" s="242"/>
      <c r="M113" s="242"/>
      <c r="N113" s="242"/>
    </row>
    <row r="114" spans="1:14" s="1" customFormat="1" x14ac:dyDescent="0.25">
      <c r="A114" s="301"/>
      <c r="B114" s="306"/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</row>
    <row r="115" spans="1:14" s="1" customFormat="1" x14ac:dyDescent="0.25">
      <c r="A115" s="301"/>
      <c r="B115" s="306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</row>
    <row r="116" spans="1:14" s="1" customFormat="1" x14ac:dyDescent="0.25">
      <c r="A116" s="301"/>
      <c r="B116" s="306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</row>
    <row r="117" spans="1:14" s="1" customFormat="1" x14ac:dyDescent="0.25">
      <c r="A117" s="301"/>
      <c r="B117" s="306"/>
      <c r="D117" s="242"/>
      <c r="E117" s="242"/>
      <c r="F117" s="242"/>
      <c r="G117" s="242"/>
      <c r="H117" s="242"/>
      <c r="I117" s="242"/>
      <c r="J117" s="242"/>
      <c r="K117" s="242"/>
      <c r="L117" s="242"/>
      <c r="M117" s="242"/>
      <c r="N117" s="242"/>
    </row>
    <row r="118" spans="1:14" s="1" customFormat="1" x14ac:dyDescent="0.25">
      <c r="A118" s="301"/>
      <c r="B118" s="306"/>
      <c r="D118" s="242"/>
      <c r="E118" s="242"/>
      <c r="F118" s="242"/>
      <c r="G118" s="242"/>
      <c r="H118" s="242"/>
      <c r="I118" s="242"/>
      <c r="J118" s="242"/>
      <c r="K118" s="242"/>
      <c r="L118" s="242"/>
      <c r="M118" s="242"/>
      <c r="N118" s="242"/>
    </row>
    <row r="119" spans="1:14" s="1" customFormat="1" x14ac:dyDescent="0.25">
      <c r="A119" s="301"/>
      <c r="B119" s="306"/>
      <c r="D119" s="242"/>
      <c r="E119" s="242"/>
      <c r="F119" s="242"/>
      <c r="G119" s="242"/>
      <c r="H119" s="242"/>
      <c r="I119" s="242"/>
      <c r="J119" s="242"/>
      <c r="K119" s="242"/>
      <c r="L119" s="242"/>
      <c r="M119" s="242"/>
      <c r="N119" s="242"/>
    </row>
    <row r="120" spans="1:14" s="1" customFormat="1" x14ac:dyDescent="0.25">
      <c r="A120" s="301"/>
      <c r="B120" s="306"/>
      <c r="D120" s="242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</row>
    <row r="121" spans="1:14" s="1" customFormat="1" x14ac:dyDescent="0.25">
      <c r="A121" s="301"/>
      <c r="B121" s="306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</row>
    <row r="122" spans="1:14" s="1" customFormat="1" x14ac:dyDescent="0.25">
      <c r="A122" s="301"/>
      <c r="B122" s="306"/>
      <c r="D122" s="242"/>
      <c r="E122" s="242"/>
      <c r="F122" s="242"/>
      <c r="G122" s="242"/>
      <c r="H122" s="242"/>
      <c r="I122" s="242"/>
      <c r="J122" s="242"/>
      <c r="K122" s="242"/>
      <c r="L122" s="242"/>
      <c r="M122" s="242"/>
      <c r="N122" s="242"/>
    </row>
    <row r="123" spans="1:14" s="1" customFormat="1" x14ac:dyDescent="0.25">
      <c r="A123" s="301"/>
      <c r="B123" s="306"/>
      <c r="D123" s="242"/>
      <c r="E123" s="242"/>
      <c r="F123" s="242"/>
      <c r="G123" s="242"/>
      <c r="H123" s="242"/>
      <c r="I123" s="242"/>
      <c r="J123" s="242"/>
      <c r="K123" s="242"/>
      <c r="L123" s="242"/>
      <c r="M123" s="242"/>
      <c r="N123" s="242"/>
    </row>
    <row r="124" spans="1:14" s="1" customFormat="1" x14ac:dyDescent="0.25">
      <c r="A124" s="301"/>
      <c r="B124" s="306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</row>
    <row r="125" spans="1:14" s="1" customFormat="1" x14ac:dyDescent="0.25">
      <c r="A125" s="301"/>
      <c r="B125" s="306"/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</row>
    <row r="126" spans="1:14" s="1" customFormat="1" x14ac:dyDescent="0.25">
      <c r="A126" s="301"/>
      <c r="B126" s="306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</row>
    <row r="127" spans="1:14" s="1" customFormat="1" x14ac:dyDescent="0.25">
      <c r="A127" s="301"/>
      <c r="B127" s="306"/>
      <c r="D127" s="242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</row>
    <row r="128" spans="1:14" s="1" customFormat="1" x14ac:dyDescent="0.25">
      <c r="A128" s="301"/>
      <c r="B128" s="306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</row>
    <row r="129" spans="1:14" s="1" customFormat="1" x14ac:dyDescent="0.25">
      <c r="A129" s="301"/>
      <c r="B129" s="306"/>
      <c r="D129" s="242"/>
      <c r="E129" s="242"/>
      <c r="F129" s="242"/>
      <c r="G129" s="242"/>
      <c r="H129" s="242"/>
      <c r="I129" s="242"/>
      <c r="J129" s="242"/>
      <c r="K129" s="242"/>
      <c r="L129" s="242"/>
      <c r="M129" s="242"/>
      <c r="N129" s="242"/>
    </row>
    <row r="130" spans="1:14" s="1" customFormat="1" x14ac:dyDescent="0.25">
      <c r="A130" s="301"/>
      <c r="B130" s="306"/>
      <c r="D130" s="242"/>
      <c r="E130" s="242"/>
      <c r="F130" s="242"/>
      <c r="G130" s="242"/>
      <c r="H130" s="242"/>
      <c r="I130" s="242"/>
      <c r="J130" s="242"/>
      <c r="K130" s="242"/>
      <c r="L130" s="242"/>
      <c r="M130" s="242"/>
      <c r="N130" s="242"/>
    </row>
    <row r="131" spans="1:14" s="1" customFormat="1" x14ac:dyDescent="0.25">
      <c r="A131" s="301"/>
      <c r="B131" s="306"/>
      <c r="D131" s="242"/>
      <c r="E131" s="242"/>
      <c r="F131" s="242"/>
      <c r="G131" s="242"/>
      <c r="H131" s="242"/>
      <c r="I131" s="242"/>
      <c r="J131" s="242"/>
      <c r="K131" s="242"/>
      <c r="L131" s="242"/>
      <c r="M131" s="242"/>
      <c r="N131" s="242"/>
    </row>
    <row r="132" spans="1:14" s="1" customFormat="1" x14ac:dyDescent="0.25">
      <c r="A132" s="301"/>
      <c r="B132" s="306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</row>
    <row r="133" spans="1:14" s="1" customFormat="1" x14ac:dyDescent="0.25">
      <c r="A133" s="301"/>
      <c r="B133" s="306"/>
      <c r="D133" s="242"/>
      <c r="E133" s="242"/>
      <c r="F133" s="242"/>
      <c r="G133" s="242"/>
      <c r="H133" s="242"/>
      <c r="I133" s="242"/>
      <c r="J133" s="242"/>
      <c r="K133" s="242"/>
      <c r="L133" s="242"/>
      <c r="M133" s="242"/>
      <c r="N133" s="242"/>
    </row>
    <row r="134" spans="1:14" s="1" customFormat="1" x14ac:dyDescent="0.25">
      <c r="A134" s="301"/>
      <c r="B134" s="306"/>
      <c r="D134" s="242"/>
      <c r="E134" s="242"/>
      <c r="F134" s="242"/>
      <c r="G134" s="242"/>
      <c r="H134" s="242"/>
      <c r="I134" s="242"/>
      <c r="J134" s="242"/>
      <c r="K134" s="242"/>
      <c r="L134" s="242"/>
      <c r="M134" s="242"/>
      <c r="N134" s="242"/>
    </row>
    <row r="135" spans="1:14" s="1" customFormat="1" x14ac:dyDescent="0.25">
      <c r="A135" s="301"/>
      <c r="B135" s="306"/>
      <c r="D135" s="242"/>
      <c r="E135" s="242"/>
      <c r="F135" s="242"/>
      <c r="G135" s="242"/>
      <c r="H135" s="242"/>
      <c r="I135" s="242"/>
      <c r="J135" s="242"/>
      <c r="K135" s="242"/>
      <c r="L135" s="242"/>
      <c r="M135" s="242"/>
      <c r="N135" s="242"/>
    </row>
    <row r="136" spans="1:14" s="1" customFormat="1" x14ac:dyDescent="0.25">
      <c r="A136" s="301"/>
      <c r="B136" s="306"/>
      <c r="D136" s="242"/>
      <c r="E136" s="242"/>
      <c r="F136" s="242"/>
      <c r="G136" s="242"/>
      <c r="H136" s="242"/>
      <c r="I136" s="242"/>
      <c r="J136" s="242"/>
      <c r="K136" s="242"/>
      <c r="L136" s="242"/>
      <c r="M136" s="242"/>
      <c r="N136" s="242"/>
    </row>
    <row r="137" spans="1:14" s="1" customFormat="1" x14ac:dyDescent="0.25">
      <c r="A137" s="301"/>
      <c r="B137" s="306"/>
      <c r="D137" s="242"/>
      <c r="E137" s="242"/>
      <c r="F137" s="242"/>
      <c r="G137" s="242"/>
      <c r="H137" s="242"/>
      <c r="I137" s="242"/>
      <c r="J137" s="242"/>
      <c r="K137" s="242"/>
      <c r="L137" s="242"/>
      <c r="M137" s="242"/>
      <c r="N137" s="242"/>
    </row>
    <row r="138" spans="1:14" s="1" customFormat="1" x14ac:dyDescent="0.25">
      <c r="A138" s="301"/>
      <c r="B138" s="306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</row>
    <row r="139" spans="1:14" s="1" customFormat="1" x14ac:dyDescent="0.25">
      <c r="A139" s="301"/>
      <c r="B139" s="306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</row>
    <row r="140" spans="1:14" s="1" customFormat="1" x14ac:dyDescent="0.25">
      <c r="A140" s="301"/>
      <c r="B140" s="306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</row>
    <row r="141" spans="1:14" s="1" customFormat="1" x14ac:dyDescent="0.25">
      <c r="A141" s="301"/>
      <c r="B141" s="306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</row>
    <row r="142" spans="1:14" s="1" customFormat="1" x14ac:dyDescent="0.25">
      <c r="A142" s="301"/>
      <c r="B142" s="306"/>
      <c r="D142" s="242"/>
      <c r="E142" s="242"/>
      <c r="F142" s="242"/>
      <c r="G142" s="242"/>
      <c r="H142" s="242"/>
      <c r="I142" s="242"/>
      <c r="J142" s="242"/>
      <c r="K142" s="242"/>
      <c r="L142" s="242"/>
      <c r="M142" s="242"/>
      <c r="N142" s="242"/>
    </row>
    <row r="143" spans="1:14" s="1" customFormat="1" x14ac:dyDescent="0.25">
      <c r="A143" s="301"/>
      <c r="B143" s="306"/>
      <c r="D143" s="242"/>
      <c r="E143" s="242"/>
      <c r="F143" s="242"/>
      <c r="G143" s="242"/>
      <c r="H143" s="242"/>
      <c r="I143" s="242"/>
      <c r="J143" s="242"/>
      <c r="K143" s="242"/>
      <c r="L143" s="242"/>
      <c r="M143" s="242"/>
      <c r="N143" s="242"/>
    </row>
    <row r="144" spans="1:14" s="1" customFormat="1" x14ac:dyDescent="0.25">
      <c r="A144" s="301"/>
      <c r="B144" s="306"/>
      <c r="D144" s="242"/>
      <c r="E144" s="242"/>
      <c r="F144" s="242"/>
      <c r="G144" s="242"/>
      <c r="H144" s="242"/>
      <c r="I144" s="242"/>
      <c r="J144" s="242"/>
      <c r="K144" s="242"/>
      <c r="L144" s="242"/>
      <c r="M144" s="242"/>
      <c r="N144" s="242"/>
    </row>
    <row r="145" spans="1:14" s="1" customFormat="1" x14ac:dyDescent="0.25">
      <c r="A145" s="301"/>
      <c r="B145" s="306"/>
      <c r="D145" s="242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</row>
    <row r="146" spans="1:14" s="1" customFormat="1" x14ac:dyDescent="0.25">
      <c r="A146" s="301"/>
      <c r="B146" s="306"/>
      <c r="D146" s="242"/>
      <c r="E146" s="242"/>
      <c r="F146" s="242"/>
      <c r="G146" s="242"/>
      <c r="H146" s="242"/>
      <c r="I146" s="242"/>
      <c r="J146" s="242"/>
      <c r="K146" s="242"/>
      <c r="L146" s="242"/>
      <c r="M146" s="242"/>
      <c r="N146" s="242"/>
    </row>
    <row r="147" spans="1:14" s="1" customFormat="1" x14ac:dyDescent="0.25">
      <c r="A147" s="301"/>
      <c r="B147" s="306"/>
      <c r="D147" s="242"/>
      <c r="E147" s="242"/>
      <c r="F147" s="242"/>
      <c r="G147" s="242"/>
      <c r="H147" s="242"/>
      <c r="I147" s="242"/>
      <c r="J147" s="242"/>
      <c r="K147" s="242"/>
      <c r="L147" s="242"/>
      <c r="M147" s="242"/>
      <c r="N147" s="242"/>
    </row>
    <row r="148" spans="1:14" s="1" customFormat="1" x14ac:dyDescent="0.25">
      <c r="A148" s="301"/>
      <c r="B148" s="306"/>
      <c r="D148" s="242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</row>
    <row r="149" spans="1:14" s="1" customFormat="1" x14ac:dyDescent="0.25">
      <c r="A149" s="301"/>
      <c r="B149" s="306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</row>
    <row r="150" spans="1:14" s="1" customFormat="1" x14ac:dyDescent="0.25">
      <c r="A150" s="301"/>
      <c r="B150" s="306"/>
      <c r="D150" s="242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</row>
    <row r="151" spans="1:14" s="1" customFormat="1" x14ac:dyDescent="0.25">
      <c r="A151" s="301"/>
      <c r="B151" s="306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</row>
    <row r="152" spans="1:14" s="1" customFormat="1" x14ac:dyDescent="0.25">
      <c r="A152" s="301"/>
      <c r="B152" s="306"/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</row>
    <row r="153" spans="1:14" s="1" customFormat="1" x14ac:dyDescent="0.25">
      <c r="A153" s="301"/>
      <c r="B153" s="306"/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</row>
    <row r="154" spans="1:14" s="1" customFormat="1" x14ac:dyDescent="0.25">
      <c r="A154" s="301"/>
      <c r="B154" s="306"/>
      <c r="D154" s="242"/>
      <c r="E154" s="242"/>
      <c r="F154" s="242"/>
      <c r="G154" s="242"/>
      <c r="H154" s="242"/>
      <c r="I154" s="242"/>
      <c r="J154" s="242"/>
      <c r="K154" s="242"/>
      <c r="L154" s="242"/>
      <c r="M154" s="242"/>
      <c r="N154" s="242"/>
    </row>
    <row r="155" spans="1:14" s="1" customFormat="1" x14ac:dyDescent="0.25">
      <c r="A155" s="301"/>
      <c r="B155" s="306"/>
      <c r="D155" s="242"/>
      <c r="E155" s="242"/>
      <c r="F155" s="242"/>
      <c r="G155" s="242"/>
      <c r="H155" s="242"/>
      <c r="I155" s="242"/>
      <c r="J155" s="242"/>
      <c r="K155" s="242"/>
      <c r="L155" s="242"/>
      <c r="M155" s="242"/>
      <c r="N155" s="242"/>
    </row>
    <row r="156" spans="1:14" s="1" customFormat="1" x14ac:dyDescent="0.25">
      <c r="A156" s="301"/>
      <c r="B156" s="306"/>
      <c r="D156" s="242"/>
      <c r="E156" s="242"/>
      <c r="F156" s="242"/>
      <c r="G156" s="242"/>
      <c r="H156" s="242"/>
      <c r="I156" s="242"/>
      <c r="J156" s="242"/>
      <c r="K156" s="242"/>
      <c r="L156" s="242"/>
      <c r="M156" s="242"/>
      <c r="N156" s="242"/>
    </row>
    <row r="157" spans="1:14" s="1" customFormat="1" x14ac:dyDescent="0.25">
      <c r="A157" s="301"/>
      <c r="B157" s="306"/>
      <c r="D157" s="242"/>
      <c r="E157" s="242"/>
      <c r="F157" s="242"/>
      <c r="G157" s="242"/>
      <c r="H157" s="242"/>
      <c r="I157" s="242"/>
      <c r="J157" s="242"/>
      <c r="K157" s="242"/>
      <c r="L157" s="242"/>
      <c r="M157" s="242"/>
      <c r="N157" s="242"/>
    </row>
    <row r="158" spans="1:14" s="1" customFormat="1" x14ac:dyDescent="0.25">
      <c r="A158" s="301"/>
      <c r="B158" s="306"/>
      <c r="D158" s="242"/>
      <c r="E158" s="242"/>
      <c r="F158" s="242"/>
      <c r="G158" s="242"/>
      <c r="H158" s="242"/>
      <c r="I158" s="242"/>
      <c r="J158" s="242"/>
      <c r="K158" s="242"/>
      <c r="L158" s="242"/>
      <c r="M158" s="242"/>
      <c r="N158" s="242"/>
    </row>
    <row r="159" spans="1:14" s="1" customFormat="1" x14ac:dyDescent="0.25">
      <c r="A159" s="301"/>
      <c r="B159" s="306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2"/>
    </row>
    <row r="160" spans="1:14" s="1" customFormat="1" x14ac:dyDescent="0.25">
      <c r="A160" s="301"/>
      <c r="B160" s="306"/>
      <c r="D160" s="242"/>
      <c r="E160" s="242"/>
      <c r="F160" s="242"/>
      <c r="G160" s="242"/>
      <c r="H160" s="242"/>
      <c r="I160" s="242"/>
      <c r="J160" s="242"/>
      <c r="K160" s="242"/>
      <c r="L160" s="242"/>
      <c r="M160" s="242"/>
      <c r="N160" s="242"/>
    </row>
    <row r="161" spans="1:14" s="1" customFormat="1" x14ac:dyDescent="0.25">
      <c r="A161" s="301"/>
      <c r="B161" s="306"/>
      <c r="D161" s="242"/>
      <c r="E161" s="242"/>
      <c r="F161" s="242"/>
      <c r="G161" s="242"/>
      <c r="H161" s="242"/>
      <c r="I161" s="242"/>
      <c r="J161" s="242"/>
      <c r="K161" s="242"/>
      <c r="L161" s="242"/>
      <c r="M161" s="242"/>
      <c r="N161" s="242"/>
    </row>
    <row r="162" spans="1:14" s="1" customFormat="1" x14ac:dyDescent="0.25">
      <c r="A162" s="301"/>
      <c r="B162" s="306"/>
      <c r="D162" s="242"/>
      <c r="E162" s="242"/>
      <c r="F162" s="242"/>
      <c r="G162" s="242"/>
      <c r="H162" s="242"/>
      <c r="I162" s="242"/>
      <c r="J162" s="242"/>
      <c r="K162" s="242"/>
      <c r="L162" s="242"/>
      <c r="M162" s="242"/>
      <c r="N162" s="242"/>
    </row>
    <row r="163" spans="1:14" s="1" customFormat="1" x14ac:dyDescent="0.25">
      <c r="A163" s="301"/>
      <c r="B163" s="306"/>
      <c r="D163" s="242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</row>
    <row r="164" spans="1:14" s="1" customFormat="1" x14ac:dyDescent="0.25">
      <c r="A164" s="301"/>
      <c r="B164" s="306"/>
      <c r="D164" s="242"/>
      <c r="E164" s="242"/>
      <c r="F164" s="242"/>
      <c r="G164" s="242"/>
      <c r="H164" s="242"/>
      <c r="I164" s="242"/>
      <c r="J164" s="242"/>
      <c r="K164" s="242"/>
      <c r="L164" s="242"/>
      <c r="M164" s="242"/>
      <c r="N164" s="242"/>
    </row>
    <row r="165" spans="1:14" s="1" customFormat="1" x14ac:dyDescent="0.25">
      <c r="A165" s="301"/>
      <c r="B165" s="306"/>
      <c r="D165" s="242"/>
      <c r="E165" s="242"/>
      <c r="F165" s="242"/>
      <c r="G165" s="242"/>
      <c r="H165" s="242"/>
      <c r="I165" s="242"/>
      <c r="J165" s="242"/>
      <c r="K165" s="242"/>
      <c r="L165" s="242"/>
      <c r="M165" s="242"/>
      <c r="N165" s="242"/>
    </row>
    <row r="166" spans="1:14" s="1" customFormat="1" x14ac:dyDescent="0.25">
      <c r="A166" s="301"/>
      <c r="B166" s="306"/>
      <c r="D166" s="242"/>
      <c r="E166" s="242"/>
      <c r="F166" s="242"/>
      <c r="G166" s="242"/>
      <c r="H166" s="242"/>
      <c r="I166" s="242"/>
      <c r="J166" s="242"/>
      <c r="K166" s="242"/>
      <c r="L166" s="242"/>
      <c r="M166" s="242"/>
      <c r="N166" s="242"/>
    </row>
    <row r="167" spans="1:14" s="1" customFormat="1" x14ac:dyDescent="0.25">
      <c r="A167" s="301"/>
      <c r="B167" s="306"/>
      <c r="D167" s="242"/>
      <c r="E167" s="242"/>
      <c r="F167" s="242"/>
      <c r="G167" s="242"/>
      <c r="H167" s="242"/>
      <c r="I167" s="242"/>
      <c r="J167" s="242"/>
      <c r="K167" s="242"/>
      <c r="L167" s="242"/>
      <c r="M167" s="242"/>
      <c r="N167" s="242"/>
    </row>
    <row r="168" spans="1:14" s="1" customFormat="1" x14ac:dyDescent="0.25">
      <c r="A168" s="301"/>
      <c r="B168" s="306"/>
      <c r="D168" s="242"/>
      <c r="E168" s="242"/>
      <c r="F168" s="242"/>
      <c r="G168" s="242"/>
      <c r="H168" s="242"/>
      <c r="I168" s="242"/>
      <c r="J168" s="242"/>
      <c r="K168" s="242"/>
      <c r="L168" s="242"/>
      <c r="M168" s="242"/>
      <c r="N168" s="242"/>
    </row>
    <row r="169" spans="1:14" s="1" customFormat="1" x14ac:dyDescent="0.25">
      <c r="A169" s="301"/>
      <c r="B169" s="306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</row>
    <row r="170" spans="1:14" s="1" customFormat="1" x14ac:dyDescent="0.25">
      <c r="A170" s="301"/>
      <c r="B170" s="306"/>
      <c r="D170" s="242"/>
      <c r="E170" s="242"/>
      <c r="F170" s="242"/>
      <c r="G170" s="242"/>
      <c r="H170" s="242"/>
      <c r="I170" s="242"/>
      <c r="J170" s="242"/>
      <c r="K170" s="242"/>
      <c r="L170" s="242"/>
      <c r="M170" s="242"/>
      <c r="N170" s="242"/>
    </row>
    <row r="171" spans="1:14" s="1" customFormat="1" x14ac:dyDescent="0.25">
      <c r="A171" s="301"/>
      <c r="B171" s="306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</row>
    <row r="172" spans="1:14" s="1" customFormat="1" x14ac:dyDescent="0.25">
      <c r="A172" s="301"/>
      <c r="B172" s="306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</row>
    <row r="173" spans="1:14" s="1" customFormat="1" x14ac:dyDescent="0.25">
      <c r="A173" s="301"/>
      <c r="B173" s="306"/>
      <c r="D173" s="242"/>
      <c r="E173" s="242"/>
      <c r="F173" s="242"/>
      <c r="G173" s="242"/>
      <c r="H173" s="242"/>
      <c r="I173" s="242"/>
      <c r="J173" s="242"/>
      <c r="K173" s="242"/>
      <c r="L173" s="242"/>
      <c r="M173" s="242"/>
      <c r="N173" s="242"/>
    </row>
    <row r="174" spans="1:14" s="1" customFormat="1" x14ac:dyDescent="0.25">
      <c r="A174" s="301"/>
      <c r="B174" s="306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</row>
    <row r="175" spans="1:14" s="1" customFormat="1" x14ac:dyDescent="0.25">
      <c r="A175" s="301"/>
      <c r="B175" s="306"/>
      <c r="D175" s="242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</row>
    <row r="176" spans="1:14" s="1" customFormat="1" x14ac:dyDescent="0.25">
      <c r="A176" s="301"/>
      <c r="B176" s="306"/>
      <c r="D176" s="242"/>
      <c r="E176" s="242"/>
      <c r="F176" s="242"/>
      <c r="G176" s="242"/>
      <c r="H176" s="242"/>
      <c r="I176" s="242"/>
      <c r="J176" s="242"/>
      <c r="K176" s="242"/>
      <c r="L176" s="242"/>
      <c r="M176" s="242"/>
      <c r="N176" s="242"/>
    </row>
    <row r="177" spans="1:14" s="1" customFormat="1" x14ac:dyDescent="0.25">
      <c r="A177" s="301"/>
      <c r="B177" s="306"/>
      <c r="D177" s="242"/>
      <c r="E177" s="242"/>
      <c r="F177" s="242"/>
      <c r="G177" s="242"/>
      <c r="H177" s="242"/>
      <c r="I177" s="242"/>
      <c r="J177" s="242"/>
      <c r="K177" s="242"/>
      <c r="L177" s="242"/>
      <c r="M177" s="242"/>
      <c r="N177" s="242"/>
    </row>
    <row r="178" spans="1:14" s="1" customFormat="1" x14ac:dyDescent="0.25">
      <c r="A178" s="301"/>
      <c r="B178" s="306"/>
      <c r="D178" s="242"/>
      <c r="E178" s="242"/>
      <c r="F178" s="242"/>
      <c r="G178" s="242"/>
      <c r="H178" s="242"/>
      <c r="I178" s="242"/>
      <c r="J178" s="242"/>
      <c r="K178" s="242"/>
      <c r="L178" s="242"/>
      <c r="M178" s="242"/>
      <c r="N178" s="242"/>
    </row>
    <row r="179" spans="1:14" s="1" customFormat="1" x14ac:dyDescent="0.25">
      <c r="A179" s="301"/>
      <c r="B179" s="306"/>
      <c r="D179" s="242"/>
      <c r="E179" s="242"/>
      <c r="F179" s="242"/>
      <c r="G179" s="242"/>
      <c r="H179" s="242"/>
      <c r="I179" s="242"/>
      <c r="J179" s="242"/>
      <c r="K179" s="242"/>
      <c r="L179" s="242"/>
      <c r="M179" s="242"/>
      <c r="N179" s="242"/>
    </row>
    <row r="180" spans="1:14" s="1" customFormat="1" x14ac:dyDescent="0.25">
      <c r="A180" s="301"/>
      <c r="B180" s="306"/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</row>
    <row r="181" spans="1:14" s="1" customFormat="1" x14ac:dyDescent="0.25">
      <c r="A181" s="301"/>
      <c r="B181" s="306"/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</row>
    <row r="182" spans="1:14" s="1" customFormat="1" x14ac:dyDescent="0.25">
      <c r="A182" s="301"/>
      <c r="B182" s="306"/>
      <c r="D182" s="242"/>
      <c r="E182" s="242"/>
      <c r="F182" s="242"/>
      <c r="G182" s="242"/>
      <c r="H182" s="242"/>
      <c r="I182" s="242"/>
      <c r="J182" s="242"/>
      <c r="K182" s="242"/>
      <c r="L182" s="242"/>
      <c r="M182" s="242"/>
      <c r="N182" s="242"/>
    </row>
    <row r="183" spans="1:14" s="1" customFormat="1" x14ac:dyDescent="0.25">
      <c r="A183" s="301"/>
      <c r="B183" s="306"/>
      <c r="D183" s="242"/>
      <c r="E183" s="242"/>
      <c r="F183" s="242"/>
      <c r="G183" s="242"/>
      <c r="H183" s="242"/>
      <c r="I183" s="242"/>
      <c r="J183" s="242"/>
      <c r="K183" s="242"/>
      <c r="L183" s="242"/>
      <c r="M183" s="242"/>
      <c r="N183" s="242"/>
    </row>
    <row r="184" spans="1:14" s="1" customFormat="1" x14ac:dyDescent="0.25">
      <c r="A184" s="301"/>
      <c r="B184" s="306"/>
      <c r="D184" s="242"/>
      <c r="E184" s="242"/>
      <c r="F184" s="242"/>
      <c r="G184" s="242"/>
      <c r="H184" s="242"/>
      <c r="I184" s="242"/>
      <c r="J184" s="242"/>
      <c r="K184" s="242"/>
      <c r="L184" s="242"/>
      <c r="M184" s="242"/>
      <c r="N184" s="242"/>
    </row>
    <row r="185" spans="1:14" s="1" customFormat="1" x14ac:dyDescent="0.25">
      <c r="A185" s="301"/>
      <c r="B185" s="306"/>
      <c r="D185" s="242"/>
      <c r="E185" s="242"/>
      <c r="F185" s="242"/>
      <c r="G185" s="242"/>
      <c r="H185" s="242"/>
      <c r="I185" s="242"/>
      <c r="J185" s="242"/>
      <c r="K185" s="242"/>
      <c r="L185" s="242"/>
      <c r="M185" s="242"/>
      <c r="N185" s="242"/>
    </row>
    <row r="186" spans="1:14" s="1" customFormat="1" x14ac:dyDescent="0.25">
      <c r="A186" s="301"/>
      <c r="B186" s="306"/>
      <c r="D186" s="242"/>
      <c r="E186" s="242"/>
      <c r="F186" s="242"/>
      <c r="G186" s="242"/>
      <c r="H186" s="242"/>
      <c r="I186" s="242"/>
      <c r="J186" s="242"/>
      <c r="K186" s="242"/>
      <c r="L186" s="242"/>
      <c r="M186" s="242"/>
      <c r="N186" s="242"/>
    </row>
    <row r="187" spans="1:14" s="1" customFormat="1" x14ac:dyDescent="0.25">
      <c r="A187" s="301"/>
      <c r="B187" s="306"/>
      <c r="D187" s="242"/>
      <c r="E187" s="242"/>
      <c r="F187" s="242"/>
      <c r="G187" s="242"/>
      <c r="H187" s="242"/>
      <c r="I187" s="242"/>
      <c r="J187" s="242"/>
      <c r="K187" s="242"/>
      <c r="L187" s="242"/>
      <c r="M187" s="242"/>
      <c r="N187" s="242"/>
    </row>
    <row r="188" spans="1:14" s="1" customFormat="1" x14ac:dyDescent="0.25">
      <c r="A188" s="301"/>
      <c r="B188" s="306"/>
      <c r="D188" s="242"/>
      <c r="E188" s="242"/>
      <c r="F188" s="242"/>
      <c r="G188" s="242"/>
      <c r="H188" s="242"/>
      <c r="I188" s="242"/>
      <c r="J188" s="242"/>
      <c r="K188" s="242"/>
      <c r="L188" s="242"/>
      <c r="M188" s="242"/>
      <c r="N188" s="242"/>
    </row>
    <row r="189" spans="1:14" s="1" customFormat="1" x14ac:dyDescent="0.25">
      <c r="A189" s="301"/>
      <c r="B189" s="306"/>
      <c r="D189" s="242"/>
      <c r="E189" s="242"/>
      <c r="F189" s="242"/>
      <c r="G189" s="242"/>
      <c r="H189" s="242"/>
      <c r="I189" s="242"/>
      <c r="J189" s="242"/>
      <c r="K189" s="242"/>
      <c r="L189" s="242"/>
      <c r="M189" s="242"/>
      <c r="N189" s="242"/>
    </row>
    <row r="190" spans="1:14" s="1" customFormat="1" x14ac:dyDescent="0.25">
      <c r="A190" s="301"/>
      <c r="B190" s="306"/>
      <c r="D190" s="242"/>
      <c r="E190" s="242"/>
      <c r="F190" s="242"/>
      <c r="G190" s="242"/>
      <c r="H190" s="242"/>
      <c r="I190" s="242"/>
      <c r="J190" s="242"/>
      <c r="K190" s="242"/>
      <c r="L190" s="242"/>
      <c r="M190" s="242"/>
      <c r="N190" s="242"/>
    </row>
    <row r="191" spans="1:14" s="1" customFormat="1" x14ac:dyDescent="0.25">
      <c r="A191" s="301"/>
      <c r="B191" s="306"/>
      <c r="D191" s="242"/>
      <c r="E191" s="242"/>
      <c r="F191" s="242"/>
      <c r="G191" s="242"/>
      <c r="H191" s="242"/>
      <c r="I191" s="242"/>
      <c r="J191" s="242"/>
      <c r="K191" s="242"/>
      <c r="L191" s="242"/>
      <c r="M191" s="242"/>
      <c r="N191" s="242"/>
    </row>
    <row r="192" spans="1:14" s="1" customFormat="1" x14ac:dyDescent="0.25">
      <c r="A192" s="301"/>
      <c r="B192" s="306"/>
      <c r="D192" s="242"/>
      <c r="E192" s="242"/>
      <c r="F192" s="242"/>
      <c r="G192" s="242"/>
      <c r="H192" s="242"/>
      <c r="I192" s="242"/>
      <c r="J192" s="242"/>
      <c r="K192" s="242"/>
      <c r="L192" s="242"/>
      <c r="M192" s="242"/>
      <c r="N192" s="242"/>
    </row>
    <row r="193" spans="1:14" s="1" customFormat="1" x14ac:dyDescent="0.25">
      <c r="A193" s="301"/>
      <c r="B193" s="306"/>
      <c r="D193" s="242"/>
      <c r="E193" s="242"/>
      <c r="F193" s="242"/>
      <c r="G193" s="242"/>
      <c r="H193" s="242"/>
      <c r="I193" s="242"/>
      <c r="J193" s="242"/>
      <c r="K193" s="242"/>
      <c r="L193" s="242"/>
      <c r="M193" s="242"/>
      <c r="N193" s="242"/>
    </row>
    <row r="194" spans="1:14" s="1" customFormat="1" x14ac:dyDescent="0.25">
      <c r="A194" s="301"/>
      <c r="B194" s="306"/>
      <c r="D194" s="242"/>
      <c r="E194" s="242"/>
      <c r="F194" s="242"/>
      <c r="G194" s="242"/>
      <c r="H194" s="242"/>
      <c r="I194" s="242"/>
      <c r="J194" s="242"/>
      <c r="K194" s="242"/>
      <c r="L194" s="242"/>
      <c r="M194" s="242"/>
      <c r="N194" s="242"/>
    </row>
    <row r="195" spans="1:14" s="1" customFormat="1" x14ac:dyDescent="0.25">
      <c r="A195" s="301"/>
      <c r="B195" s="306"/>
      <c r="D195" s="242"/>
      <c r="E195" s="242"/>
      <c r="F195" s="242"/>
      <c r="G195" s="242"/>
      <c r="H195" s="242"/>
      <c r="I195" s="242"/>
      <c r="J195" s="242"/>
      <c r="K195" s="242"/>
      <c r="L195" s="242"/>
      <c r="M195" s="242"/>
      <c r="N195" s="242"/>
    </row>
    <row r="196" spans="1:14" s="1" customFormat="1" x14ac:dyDescent="0.25">
      <c r="A196" s="301"/>
      <c r="B196" s="306"/>
      <c r="D196" s="242"/>
      <c r="E196" s="242"/>
      <c r="F196" s="242"/>
      <c r="G196" s="242"/>
      <c r="H196" s="242"/>
      <c r="I196" s="242"/>
      <c r="J196" s="242"/>
      <c r="K196" s="242"/>
      <c r="L196" s="242"/>
      <c r="M196" s="242"/>
      <c r="N196" s="242"/>
    </row>
    <row r="197" spans="1:14" s="1" customFormat="1" x14ac:dyDescent="0.25">
      <c r="A197" s="301"/>
      <c r="B197" s="306"/>
      <c r="D197" s="242"/>
      <c r="E197" s="242"/>
      <c r="F197" s="242"/>
      <c r="G197" s="242"/>
      <c r="H197" s="242"/>
      <c r="I197" s="242"/>
      <c r="J197" s="242"/>
      <c r="K197" s="242"/>
      <c r="L197" s="242"/>
      <c r="M197" s="242"/>
      <c r="N197" s="242"/>
    </row>
    <row r="198" spans="1:14" s="1" customFormat="1" x14ac:dyDescent="0.25">
      <c r="A198" s="301"/>
      <c r="B198" s="306"/>
      <c r="D198" s="242"/>
      <c r="E198" s="242"/>
      <c r="F198" s="242"/>
      <c r="G198" s="242"/>
      <c r="H198" s="242"/>
      <c r="I198" s="242"/>
      <c r="J198" s="242"/>
      <c r="K198" s="242"/>
      <c r="L198" s="242"/>
      <c r="M198" s="242"/>
      <c r="N198" s="242"/>
    </row>
    <row r="199" spans="1:14" s="1" customFormat="1" x14ac:dyDescent="0.25">
      <c r="A199" s="301"/>
      <c r="B199" s="306"/>
      <c r="D199" s="242"/>
      <c r="E199" s="242"/>
      <c r="F199" s="242"/>
      <c r="G199" s="242"/>
      <c r="H199" s="242"/>
      <c r="I199" s="242"/>
      <c r="J199" s="242"/>
      <c r="K199" s="242"/>
      <c r="L199" s="242"/>
      <c r="M199" s="242"/>
      <c r="N199" s="242"/>
    </row>
    <row r="200" spans="1:14" s="1" customFormat="1" x14ac:dyDescent="0.25">
      <c r="A200" s="301"/>
      <c r="B200" s="306"/>
      <c r="D200" s="242"/>
      <c r="E200" s="242"/>
      <c r="F200" s="242"/>
      <c r="G200" s="242"/>
      <c r="H200" s="242"/>
      <c r="I200" s="242"/>
      <c r="J200" s="242"/>
      <c r="K200" s="242"/>
      <c r="L200" s="242"/>
      <c r="M200" s="242"/>
      <c r="N200" s="242"/>
    </row>
    <row r="201" spans="1:14" s="1" customFormat="1" x14ac:dyDescent="0.25">
      <c r="A201" s="301"/>
      <c r="B201" s="306"/>
      <c r="D201" s="242"/>
      <c r="E201" s="242"/>
      <c r="F201" s="242"/>
      <c r="G201" s="242"/>
      <c r="H201" s="242"/>
      <c r="I201" s="242"/>
      <c r="J201" s="242"/>
      <c r="K201" s="242"/>
      <c r="L201" s="242"/>
      <c r="M201" s="242"/>
      <c r="N201" s="242"/>
    </row>
    <row r="202" spans="1:14" s="1" customFormat="1" x14ac:dyDescent="0.25">
      <c r="A202" s="301"/>
      <c r="B202" s="306"/>
      <c r="D202" s="242"/>
      <c r="E202" s="242"/>
      <c r="F202" s="242"/>
      <c r="G202" s="242"/>
      <c r="H202" s="242"/>
      <c r="I202" s="242"/>
      <c r="J202" s="242"/>
      <c r="K202" s="242"/>
      <c r="L202" s="242"/>
      <c r="M202" s="242"/>
      <c r="N202" s="242"/>
    </row>
    <row r="203" spans="1:14" s="1" customFormat="1" x14ac:dyDescent="0.25">
      <c r="A203" s="301"/>
      <c r="B203" s="306"/>
      <c r="D203" s="242"/>
      <c r="E203" s="242"/>
      <c r="F203" s="242"/>
      <c r="G203" s="242"/>
      <c r="H203" s="242"/>
      <c r="I203" s="242"/>
      <c r="J203" s="242"/>
      <c r="K203" s="242"/>
      <c r="L203" s="242"/>
      <c r="M203" s="242"/>
      <c r="N203" s="242"/>
    </row>
    <row r="204" spans="1:14" s="1" customFormat="1" x14ac:dyDescent="0.25">
      <c r="A204" s="301"/>
      <c r="B204" s="306"/>
      <c r="D204" s="242"/>
      <c r="E204" s="242"/>
      <c r="F204" s="242"/>
      <c r="G204" s="242"/>
      <c r="H204" s="242"/>
      <c r="I204" s="242"/>
      <c r="J204" s="242"/>
      <c r="K204" s="242"/>
      <c r="L204" s="242"/>
      <c r="M204" s="242"/>
      <c r="N204" s="242"/>
    </row>
    <row r="205" spans="1:14" s="1" customFormat="1" x14ac:dyDescent="0.25">
      <c r="A205" s="301"/>
      <c r="B205" s="306"/>
      <c r="D205" s="242"/>
      <c r="E205" s="242"/>
      <c r="F205" s="242"/>
      <c r="G205" s="242"/>
      <c r="H205" s="242"/>
      <c r="I205" s="242"/>
      <c r="J205" s="242"/>
      <c r="K205" s="242"/>
      <c r="L205" s="242"/>
      <c r="M205" s="242"/>
      <c r="N205" s="242"/>
    </row>
    <row r="206" spans="1:14" s="1" customFormat="1" x14ac:dyDescent="0.25">
      <c r="A206" s="301"/>
      <c r="B206" s="306"/>
      <c r="D206" s="242"/>
      <c r="E206" s="242"/>
      <c r="F206" s="242"/>
      <c r="G206" s="242"/>
      <c r="H206" s="242"/>
      <c r="I206" s="242"/>
      <c r="J206" s="242"/>
      <c r="K206" s="242"/>
      <c r="L206" s="242"/>
      <c r="M206" s="242"/>
      <c r="N206" s="242"/>
    </row>
    <row r="207" spans="1:14" s="1" customFormat="1" x14ac:dyDescent="0.25">
      <c r="A207" s="301"/>
      <c r="B207" s="306"/>
      <c r="D207" s="242"/>
      <c r="E207" s="242"/>
      <c r="F207" s="242"/>
      <c r="G207" s="242"/>
      <c r="H207" s="242"/>
      <c r="I207" s="242"/>
      <c r="J207" s="242"/>
      <c r="K207" s="242"/>
      <c r="L207" s="242"/>
      <c r="M207" s="242"/>
      <c r="N207" s="242"/>
    </row>
    <row r="208" spans="1:14" s="1" customFormat="1" x14ac:dyDescent="0.25">
      <c r="A208" s="301"/>
      <c r="B208" s="306"/>
      <c r="D208" s="242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</row>
    <row r="209" spans="2:11" x14ac:dyDescent="0.25">
      <c r="B209" s="306"/>
      <c r="K209" s="236"/>
    </row>
    <row r="210" spans="2:11" x14ac:dyDescent="0.25">
      <c r="B210" s="306"/>
    </row>
    <row r="211" spans="2:11" x14ac:dyDescent="0.25">
      <c r="B211" s="306"/>
    </row>
    <row r="212" spans="2:11" x14ac:dyDescent="0.25">
      <c r="B212" s="306"/>
    </row>
    <row r="213" spans="2:11" x14ac:dyDescent="0.25">
      <c r="B213" s="306"/>
    </row>
    <row r="214" spans="2:11" x14ac:dyDescent="0.25">
      <c r="B214" s="306"/>
    </row>
    <row r="215" spans="2:11" x14ac:dyDescent="0.25">
      <c r="B215" s="306"/>
    </row>
    <row r="216" spans="2:11" x14ac:dyDescent="0.25">
      <c r="B216" s="306"/>
    </row>
    <row r="217" spans="2:11" x14ac:dyDescent="0.25">
      <c r="B217" s="306"/>
    </row>
    <row r="218" spans="2:11" x14ac:dyDescent="0.25">
      <c r="B218" s="306"/>
    </row>
    <row r="219" spans="2:11" x14ac:dyDescent="0.25">
      <c r="B219" s="306"/>
    </row>
    <row r="220" spans="2:11" x14ac:dyDescent="0.25">
      <c r="B220" s="306"/>
    </row>
    <row r="221" spans="2:11" x14ac:dyDescent="0.25">
      <c r="B221" s="306"/>
    </row>
    <row r="222" spans="2:11" x14ac:dyDescent="0.25">
      <c r="B222" s="306"/>
    </row>
    <row r="223" spans="2:11" x14ac:dyDescent="0.25">
      <c r="B223" s="306"/>
    </row>
    <row r="224" spans="2:11" x14ac:dyDescent="0.25">
      <c r="B224" s="306"/>
    </row>
    <row r="225" spans="1:14" s="1" customFormat="1" x14ac:dyDescent="0.25">
      <c r="A225" s="301"/>
      <c r="B225" s="306"/>
      <c r="D225" s="242"/>
      <c r="E225" s="242"/>
      <c r="F225" s="242"/>
      <c r="G225" s="242"/>
      <c r="H225" s="242"/>
      <c r="I225" s="242"/>
      <c r="J225" s="242"/>
      <c r="K225" s="242"/>
      <c r="L225" s="242"/>
      <c r="M225" s="242"/>
      <c r="N225" s="242"/>
    </row>
    <row r="226" spans="1:14" s="1" customFormat="1" x14ac:dyDescent="0.25">
      <c r="A226" s="301"/>
      <c r="B226" s="306"/>
      <c r="D226" s="242"/>
      <c r="E226" s="242"/>
      <c r="F226" s="242"/>
      <c r="G226" s="242"/>
      <c r="H226" s="242"/>
      <c r="I226" s="242"/>
      <c r="J226" s="242"/>
      <c r="K226" s="242"/>
      <c r="L226" s="242"/>
      <c r="M226" s="242"/>
      <c r="N226" s="242"/>
    </row>
    <row r="227" spans="1:14" s="1" customFormat="1" x14ac:dyDescent="0.25">
      <c r="A227" s="301"/>
      <c r="B227" s="306"/>
      <c r="D227" s="242"/>
      <c r="E227" s="242"/>
      <c r="F227" s="242"/>
      <c r="G227" s="242"/>
      <c r="H227" s="242"/>
      <c r="I227" s="242"/>
      <c r="J227" s="242"/>
      <c r="K227" s="242"/>
      <c r="L227" s="242"/>
      <c r="M227" s="242"/>
      <c r="N227" s="242"/>
    </row>
    <row r="228" spans="1:14" s="1" customFormat="1" x14ac:dyDescent="0.25">
      <c r="A228" s="301"/>
      <c r="B228" s="306"/>
      <c r="D228" s="242"/>
      <c r="E228" s="242"/>
      <c r="F228" s="242"/>
      <c r="G228" s="242"/>
      <c r="H228" s="242"/>
      <c r="I228" s="242"/>
      <c r="J228" s="242"/>
      <c r="K228" s="242"/>
      <c r="L228" s="242"/>
      <c r="M228" s="242"/>
      <c r="N228" s="242"/>
    </row>
    <row r="229" spans="1:14" s="1" customFormat="1" x14ac:dyDescent="0.25">
      <c r="A229" s="301"/>
      <c r="B229" s="306"/>
      <c r="D229" s="242"/>
      <c r="E229" s="242"/>
      <c r="F229" s="242"/>
      <c r="G229" s="242"/>
      <c r="H229" s="242"/>
      <c r="I229" s="242"/>
      <c r="J229" s="242"/>
      <c r="K229" s="242"/>
      <c r="L229" s="242"/>
      <c r="M229" s="242"/>
      <c r="N229" s="242"/>
    </row>
    <row r="230" spans="1:14" s="1" customFormat="1" x14ac:dyDescent="0.25">
      <c r="A230" s="301"/>
      <c r="B230" s="306"/>
      <c r="D230" s="242"/>
      <c r="E230" s="242"/>
      <c r="F230" s="242"/>
      <c r="G230" s="242"/>
      <c r="H230" s="242"/>
      <c r="I230" s="242"/>
      <c r="J230" s="242"/>
      <c r="K230" s="242"/>
      <c r="L230" s="242"/>
      <c r="M230" s="242"/>
      <c r="N230" s="242"/>
    </row>
    <row r="231" spans="1:14" s="1" customFormat="1" x14ac:dyDescent="0.25">
      <c r="A231" s="301"/>
      <c r="B231" s="306"/>
      <c r="D231" s="242"/>
      <c r="E231" s="242"/>
      <c r="F231" s="242"/>
      <c r="G231" s="242"/>
      <c r="H231" s="242"/>
      <c r="I231" s="242"/>
      <c r="J231" s="242"/>
      <c r="K231" s="242"/>
      <c r="L231" s="242"/>
      <c r="M231" s="242"/>
      <c r="N231" s="242"/>
    </row>
    <row r="232" spans="1:14" s="1" customFormat="1" x14ac:dyDescent="0.25">
      <c r="A232" s="301"/>
      <c r="B232" s="306"/>
      <c r="D232" s="242"/>
      <c r="E232" s="242"/>
      <c r="F232" s="242"/>
      <c r="G232" s="242"/>
      <c r="H232" s="242"/>
      <c r="I232" s="242"/>
      <c r="J232" s="242"/>
      <c r="K232" s="242"/>
      <c r="L232" s="242"/>
      <c r="M232" s="242"/>
      <c r="N232" s="242"/>
    </row>
    <row r="233" spans="1:14" s="1" customFormat="1" x14ac:dyDescent="0.25">
      <c r="A233" s="301"/>
      <c r="B233" s="306"/>
      <c r="D233" s="242"/>
      <c r="E233" s="242"/>
      <c r="F233" s="242"/>
      <c r="G233" s="242"/>
      <c r="H233" s="242"/>
      <c r="I233" s="242"/>
      <c r="J233" s="242"/>
      <c r="K233" s="242"/>
      <c r="L233" s="242"/>
      <c r="M233" s="242"/>
      <c r="N233" s="242"/>
    </row>
    <row r="234" spans="1:14" s="1" customFormat="1" x14ac:dyDescent="0.25">
      <c r="A234" s="301"/>
      <c r="B234" s="306"/>
      <c r="D234" s="242"/>
      <c r="E234" s="242"/>
      <c r="F234" s="242"/>
      <c r="G234" s="242"/>
      <c r="H234" s="242"/>
      <c r="I234" s="242"/>
      <c r="J234" s="242"/>
      <c r="K234" s="242"/>
      <c r="L234" s="242"/>
      <c r="M234" s="242"/>
      <c r="N234" s="242"/>
    </row>
    <row r="235" spans="1:14" s="1" customFormat="1" x14ac:dyDescent="0.25">
      <c r="A235" s="301"/>
      <c r="B235" s="306"/>
      <c r="D235" s="242"/>
      <c r="E235" s="242"/>
      <c r="F235" s="242"/>
      <c r="G235" s="242"/>
      <c r="H235" s="242"/>
      <c r="I235" s="242"/>
      <c r="J235" s="242"/>
      <c r="K235" s="242"/>
      <c r="L235" s="242"/>
      <c r="M235" s="242"/>
      <c r="N235" s="242"/>
    </row>
    <row r="236" spans="1:14" s="1" customFormat="1" x14ac:dyDescent="0.25">
      <c r="A236" s="301"/>
      <c r="B236" s="306"/>
      <c r="D236" s="242"/>
      <c r="E236" s="242"/>
      <c r="F236" s="242"/>
      <c r="G236" s="242"/>
      <c r="H236" s="242"/>
      <c r="I236" s="242"/>
      <c r="J236" s="242"/>
      <c r="K236" s="242"/>
      <c r="L236" s="242"/>
      <c r="M236" s="242"/>
      <c r="N236" s="242"/>
    </row>
    <row r="237" spans="1:14" s="1" customFormat="1" x14ac:dyDescent="0.25">
      <c r="A237" s="301"/>
      <c r="B237" s="306"/>
      <c r="D237" s="242"/>
      <c r="E237" s="242"/>
      <c r="F237" s="242"/>
      <c r="G237" s="242"/>
      <c r="H237" s="242"/>
      <c r="I237" s="242"/>
      <c r="J237" s="242"/>
      <c r="K237" s="242"/>
      <c r="L237" s="242"/>
      <c r="M237" s="242"/>
      <c r="N237" s="242"/>
    </row>
    <row r="238" spans="1:14" s="1" customFormat="1" x14ac:dyDescent="0.25">
      <c r="A238" s="301"/>
      <c r="B238" s="306"/>
      <c r="D238" s="242"/>
      <c r="E238" s="242"/>
      <c r="F238" s="242"/>
      <c r="G238" s="242"/>
      <c r="H238" s="242"/>
      <c r="I238" s="242"/>
      <c r="J238" s="242"/>
      <c r="K238" s="242"/>
      <c r="L238" s="242"/>
      <c r="M238" s="242"/>
      <c r="N238" s="242"/>
    </row>
    <row r="239" spans="1:14" s="1" customFormat="1" x14ac:dyDescent="0.25">
      <c r="A239" s="301"/>
      <c r="B239" s="306"/>
      <c r="D239" s="242"/>
      <c r="E239" s="242"/>
      <c r="F239" s="242"/>
      <c r="G239" s="242"/>
      <c r="H239" s="242"/>
      <c r="I239" s="242"/>
      <c r="J239" s="242"/>
      <c r="K239" s="242"/>
      <c r="L239" s="242"/>
      <c r="M239" s="242"/>
      <c r="N239" s="242"/>
    </row>
    <row r="240" spans="1:14" s="1" customFormat="1" x14ac:dyDescent="0.25">
      <c r="A240" s="301"/>
      <c r="B240" s="306"/>
      <c r="D240" s="242"/>
      <c r="E240" s="242"/>
      <c r="F240" s="242"/>
      <c r="G240" s="242"/>
      <c r="H240" s="242"/>
      <c r="I240" s="242"/>
      <c r="J240" s="242"/>
      <c r="K240" s="242"/>
      <c r="L240" s="242"/>
      <c r="M240" s="242"/>
      <c r="N240" s="242"/>
    </row>
    <row r="241" spans="2:14" x14ac:dyDescent="0.25">
      <c r="B241" s="306"/>
    </row>
    <row r="242" spans="2:14" x14ac:dyDescent="0.25">
      <c r="B242" s="306"/>
    </row>
    <row r="243" spans="2:14" x14ac:dyDescent="0.25">
      <c r="B243" s="306"/>
    </row>
    <row r="244" spans="2:14" x14ac:dyDescent="0.25">
      <c r="B244" s="306"/>
    </row>
    <row r="245" spans="2:14" x14ac:dyDescent="0.25">
      <c r="B245" s="306"/>
    </row>
    <row r="246" spans="2:14" x14ac:dyDescent="0.25">
      <c r="B246" s="306"/>
    </row>
    <row r="247" spans="2:14" x14ac:dyDescent="0.25">
      <c r="B247" s="306"/>
    </row>
    <row r="248" spans="2:14" x14ac:dyDescent="0.25">
      <c r="B248" s="306"/>
      <c r="N248" s="236"/>
    </row>
    <row r="249" spans="2:14" x14ac:dyDescent="0.25">
      <c r="B249" s="306"/>
    </row>
    <row r="250" spans="2:14" x14ac:dyDescent="0.25">
      <c r="B250" s="306"/>
    </row>
    <row r="251" spans="2:14" x14ac:dyDescent="0.25">
      <c r="B251" s="306"/>
    </row>
    <row r="252" spans="2:14" x14ac:dyDescent="0.25">
      <c r="B252" s="306"/>
    </row>
    <row r="253" spans="2:14" x14ac:dyDescent="0.25">
      <c r="B253" s="306"/>
    </row>
    <row r="254" spans="2:14" x14ac:dyDescent="0.25">
      <c r="B254" s="306"/>
    </row>
    <row r="255" spans="2:14" x14ac:dyDescent="0.25">
      <c r="B255" s="306"/>
    </row>
    <row r="256" spans="2:14" x14ac:dyDescent="0.25">
      <c r="B256" s="306"/>
    </row>
    <row r="257" spans="1:14" s="1" customFormat="1" x14ac:dyDescent="0.25">
      <c r="A257" s="301"/>
      <c r="B257" s="306"/>
      <c r="D257" s="242"/>
      <c r="E257" s="242"/>
      <c r="F257" s="242"/>
      <c r="G257" s="242"/>
      <c r="H257" s="242"/>
      <c r="I257" s="242"/>
      <c r="J257" s="242"/>
      <c r="K257" s="242"/>
      <c r="L257" s="242"/>
      <c r="M257" s="242"/>
      <c r="N257" s="242"/>
    </row>
    <row r="258" spans="1:14" s="1" customFormat="1" x14ac:dyDescent="0.25">
      <c r="A258" s="301"/>
      <c r="B258" s="306"/>
      <c r="D258" s="242"/>
      <c r="E258" s="242"/>
      <c r="F258" s="242"/>
      <c r="G258" s="242"/>
      <c r="H258" s="242"/>
      <c r="I258" s="242"/>
      <c r="J258" s="242"/>
      <c r="K258" s="242"/>
      <c r="L258" s="242"/>
      <c r="M258" s="242"/>
      <c r="N258" s="242"/>
    </row>
    <row r="259" spans="1:14" s="1" customFormat="1" x14ac:dyDescent="0.25">
      <c r="A259" s="301"/>
      <c r="B259" s="306"/>
      <c r="D259" s="242"/>
      <c r="E259" s="242"/>
      <c r="F259" s="242"/>
      <c r="G259" s="242"/>
      <c r="H259" s="242"/>
      <c r="I259" s="242"/>
      <c r="J259" s="242"/>
      <c r="K259" s="242"/>
      <c r="L259" s="242"/>
      <c r="M259" s="242"/>
      <c r="N259" s="242"/>
    </row>
    <row r="260" spans="1:14" s="1" customFormat="1" x14ac:dyDescent="0.25">
      <c r="A260" s="301"/>
      <c r="B260" s="306"/>
      <c r="D260" s="242"/>
      <c r="E260" s="242"/>
      <c r="F260" s="242"/>
      <c r="G260" s="242"/>
      <c r="H260" s="242"/>
      <c r="I260" s="242"/>
      <c r="J260" s="242"/>
      <c r="K260" s="242"/>
      <c r="L260" s="242"/>
      <c r="M260" s="242"/>
      <c r="N260" s="242"/>
    </row>
    <row r="261" spans="1:14" s="1" customFormat="1" x14ac:dyDescent="0.25">
      <c r="A261" s="301"/>
      <c r="B261" s="306"/>
      <c r="D261" s="242"/>
      <c r="E261" s="242"/>
      <c r="F261" s="242"/>
      <c r="G261" s="242"/>
      <c r="H261" s="242"/>
      <c r="I261" s="242"/>
      <c r="J261" s="242"/>
      <c r="K261" s="242"/>
      <c r="L261" s="242"/>
      <c r="M261" s="242"/>
      <c r="N261" s="242"/>
    </row>
    <row r="262" spans="1:14" s="1" customFormat="1" x14ac:dyDescent="0.25">
      <c r="A262" s="301"/>
      <c r="B262" s="306"/>
      <c r="D262" s="242"/>
      <c r="E262" s="242"/>
      <c r="F262" s="242"/>
      <c r="G262" s="242"/>
      <c r="H262" s="242"/>
      <c r="I262" s="242"/>
      <c r="J262" s="242"/>
      <c r="K262" s="242"/>
      <c r="L262" s="242"/>
      <c r="M262" s="242"/>
      <c r="N262" s="242"/>
    </row>
    <row r="263" spans="1:14" s="1" customFormat="1" x14ac:dyDescent="0.25">
      <c r="A263" s="301"/>
      <c r="B263" s="306"/>
      <c r="D263" s="242"/>
      <c r="E263" s="242"/>
      <c r="F263" s="242"/>
      <c r="G263" s="242"/>
      <c r="H263" s="242"/>
      <c r="I263" s="242"/>
      <c r="J263" s="242"/>
      <c r="K263" s="242"/>
      <c r="L263" s="242"/>
      <c r="M263" s="242"/>
      <c r="N263" s="242"/>
    </row>
    <row r="264" spans="1:14" s="1" customFormat="1" x14ac:dyDescent="0.25">
      <c r="A264" s="301"/>
      <c r="B264" s="306"/>
      <c r="D264" s="242"/>
      <c r="E264" s="242"/>
      <c r="F264" s="242"/>
      <c r="G264" s="242"/>
      <c r="H264" s="242"/>
      <c r="I264" s="242"/>
      <c r="J264" s="242"/>
      <c r="K264" s="242"/>
      <c r="L264" s="242"/>
      <c r="M264" s="242"/>
      <c r="N264" s="242"/>
    </row>
    <row r="265" spans="1:14" s="1" customFormat="1" x14ac:dyDescent="0.25">
      <c r="A265" s="301"/>
      <c r="B265" s="306"/>
      <c r="D265" s="242"/>
      <c r="E265" s="242"/>
      <c r="F265" s="242"/>
      <c r="G265" s="242"/>
      <c r="H265" s="242"/>
      <c r="I265" s="242"/>
      <c r="J265" s="242"/>
      <c r="K265" s="242"/>
      <c r="L265" s="242"/>
      <c r="M265" s="242"/>
      <c r="N265" s="242"/>
    </row>
    <row r="266" spans="1:14" s="1" customFormat="1" x14ac:dyDescent="0.25">
      <c r="A266" s="301"/>
      <c r="B266" s="306"/>
      <c r="D266" s="242"/>
      <c r="E266" s="242"/>
      <c r="F266" s="242"/>
      <c r="G266" s="242"/>
      <c r="H266" s="242"/>
      <c r="I266" s="242"/>
      <c r="J266" s="242"/>
      <c r="K266" s="242"/>
      <c r="L266" s="242"/>
      <c r="M266" s="242"/>
      <c r="N266" s="242"/>
    </row>
    <row r="267" spans="1:14" s="1" customFormat="1" x14ac:dyDescent="0.25">
      <c r="A267" s="301"/>
      <c r="B267" s="306"/>
      <c r="D267" s="242"/>
      <c r="E267" s="242"/>
      <c r="F267" s="242"/>
      <c r="G267" s="242"/>
      <c r="H267" s="242"/>
      <c r="I267" s="242"/>
      <c r="J267" s="242"/>
      <c r="K267" s="242"/>
      <c r="L267" s="242"/>
      <c r="M267" s="242"/>
      <c r="N267" s="242"/>
    </row>
    <row r="268" spans="1:14" s="1" customFormat="1" x14ac:dyDescent="0.25">
      <c r="A268" s="301"/>
      <c r="B268" s="306"/>
      <c r="D268" s="242"/>
      <c r="E268" s="242"/>
      <c r="F268" s="242"/>
      <c r="G268" s="242"/>
      <c r="H268" s="242"/>
      <c r="I268" s="242"/>
      <c r="J268" s="242"/>
      <c r="K268" s="242"/>
      <c r="L268" s="242"/>
      <c r="M268" s="242"/>
      <c r="N268" s="242"/>
    </row>
    <row r="269" spans="1:14" s="1" customFormat="1" x14ac:dyDescent="0.25">
      <c r="A269" s="301"/>
      <c r="B269" s="306"/>
      <c r="D269" s="242"/>
      <c r="E269" s="242"/>
      <c r="F269" s="242"/>
      <c r="G269" s="242"/>
      <c r="H269" s="242"/>
      <c r="I269" s="242"/>
      <c r="J269" s="242"/>
      <c r="K269" s="242"/>
      <c r="L269" s="242"/>
      <c r="M269" s="242"/>
      <c r="N269" s="242"/>
    </row>
    <row r="270" spans="1:14" s="1" customFormat="1" x14ac:dyDescent="0.25">
      <c r="A270" s="301"/>
      <c r="B270" s="306"/>
      <c r="D270" s="242"/>
      <c r="E270" s="242"/>
      <c r="F270" s="242"/>
      <c r="G270" s="242"/>
      <c r="H270" s="242"/>
      <c r="I270" s="242"/>
      <c r="J270" s="242"/>
      <c r="K270" s="242"/>
      <c r="L270" s="242"/>
      <c r="M270" s="242"/>
      <c r="N270" s="242"/>
    </row>
    <row r="271" spans="1:14" s="1" customFormat="1" x14ac:dyDescent="0.25">
      <c r="A271" s="301"/>
      <c r="B271" s="306"/>
      <c r="D271" s="242"/>
      <c r="E271" s="242"/>
      <c r="F271" s="242"/>
      <c r="G271" s="242"/>
      <c r="H271" s="242"/>
      <c r="I271" s="242"/>
      <c r="J271" s="242"/>
      <c r="K271" s="242"/>
      <c r="L271" s="242"/>
      <c r="M271" s="242"/>
      <c r="N271" s="242"/>
    </row>
    <row r="272" spans="1:14" s="1" customFormat="1" x14ac:dyDescent="0.25">
      <c r="A272" s="301"/>
      <c r="B272" s="306"/>
      <c r="D272" s="242"/>
      <c r="E272" s="242"/>
      <c r="F272" s="242"/>
      <c r="G272" s="242"/>
      <c r="H272" s="242"/>
      <c r="I272" s="242"/>
      <c r="J272" s="242"/>
      <c r="K272" s="242"/>
      <c r="L272" s="242"/>
      <c r="M272" s="242"/>
      <c r="N272" s="242"/>
    </row>
    <row r="273" spans="1:14" s="1" customFormat="1" x14ac:dyDescent="0.25">
      <c r="A273" s="301"/>
      <c r="B273" s="306"/>
      <c r="D273" s="242"/>
      <c r="E273" s="242"/>
      <c r="F273" s="242"/>
      <c r="G273" s="242"/>
      <c r="H273" s="242"/>
      <c r="I273" s="242"/>
      <c r="J273" s="242"/>
      <c r="K273" s="242"/>
      <c r="L273" s="242"/>
      <c r="M273" s="242"/>
      <c r="N273" s="242"/>
    </row>
    <row r="274" spans="1:14" s="1" customFormat="1" x14ac:dyDescent="0.25">
      <c r="A274" s="301"/>
      <c r="B274" s="306"/>
      <c r="D274" s="242"/>
      <c r="E274" s="242"/>
      <c r="F274" s="242"/>
      <c r="G274" s="242"/>
      <c r="H274" s="242"/>
      <c r="I274" s="242"/>
      <c r="J274" s="242"/>
      <c r="K274" s="242"/>
      <c r="L274" s="242"/>
      <c r="M274" s="242"/>
      <c r="N274" s="242"/>
    </row>
    <row r="275" spans="1:14" s="1" customFormat="1" x14ac:dyDescent="0.25">
      <c r="A275" s="301"/>
      <c r="B275" s="306"/>
      <c r="D275" s="242"/>
      <c r="E275" s="242"/>
      <c r="F275" s="242"/>
      <c r="G275" s="242"/>
      <c r="H275" s="242"/>
      <c r="I275" s="242"/>
      <c r="J275" s="242"/>
      <c r="K275" s="242"/>
      <c r="L275" s="242"/>
      <c r="M275" s="242"/>
      <c r="N275" s="242"/>
    </row>
    <row r="276" spans="1:14" s="1" customFormat="1" x14ac:dyDescent="0.25">
      <c r="A276" s="301"/>
      <c r="B276" s="306"/>
      <c r="D276" s="242"/>
      <c r="E276" s="242"/>
      <c r="F276" s="242"/>
      <c r="G276" s="242"/>
      <c r="H276" s="242"/>
      <c r="I276" s="242"/>
      <c r="J276" s="242"/>
      <c r="K276" s="242"/>
      <c r="L276" s="242"/>
      <c r="M276" s="242"/>
      <c r="N276" s="242"/>
    </row>
    <row r="277" spans="1:14" s="1" customFormat="1" x14ac:dyDescent="0.25">
      <c r="A277" s="301"/>
      <c r="B277" s="306"/>
      <c r="D277" s="242"/>
      <c r="E277" s="242"/>
      <c r="F277" s="242"/>
      <c r="G277" s="242"/>
      <c r="H277" s="242"/>
      <c r="I277" s="242"/>
      <c r="J277" s="242"/>
      <c r="K277" s="242"/>
      <c r="L277" s="242"/>
      <c r="M277" s="242"/>
      <c r="N277" s="242"/>
    </row>
    <row r="278" spans="1:14" s="1" customFormat="1" x14ac:dyDescent="0.25">
      <c r="A278" s="301"/>
      <c r="B278" s="306"/>
      <c r="D278" s="242"/>
      <c r="E278" s="242"/>
      <c r="F278" s="242"/>
      <c r="G278" s="242"/>
      <c r="H278" s="242"/>
      <c r="I278" s="242"/>
      <c r="J278" s="242"/>
      <c r="K278" s="242"/>
      <c r="L278" s="242"/>
      <c r="M278" s="242"/>
      <c r="N278" s="242"/>
    </row>
    <row r="279" spans="1:14" s="1" customFormat="1" x14ac:dyDescent="0.25">
      <c r="A279" s="301"/>
      <c r="B279" s="306"/>
      <c r="D279" s="242"/>
      <c r="E279" s="242"/>
      <c r="F279" s="242"/>
      <c r="G279" s="242"/>
      <c r="H279" s="242"/>
      <c r="I279" s="242"/>
      <c r="J279" s="242"/>
      <c r="K279" s="242"/>
      <c r="L279" s="242"/>
      <c r="M279" s="242"/>
      <c r="N279" s="242"/>
    </row>
    <row r="280" spans="1:14" s="1" customFormat="1" x14ac:dyDescent="0.25">
      <c r="A280" s="301"/>
      <c r="B280" s="306"/>
      <c r="D280" s="242"/>
      <c r="E280" s="242"/>
      <c r="F280" s="242"/>
      <c r="G280" s="242"/>
      <c r="H280" s="242"/>
      <c r="I280" s="242"/>
      <c r="J280" s="242"/>
      <c r="K280" s="242"/>
      <c r="L280" s="242"/>
      <c r="M280" s="242"/>
      <c r="N280" s="242"/>
    </row>
    <row r="281" spans="1:14" s="1" customFormat="1" x14ac:dyDescent="0.25">
      <c r="A281" s="301"/>
      <c r="B281" s="306"/>
      <c r="D281" s="242"/>
      <c r="E281" s="242"/>
      <c r="F281" s="242"/>
      <c r="G281" s="242"/>
      <c r="H281" s="242"/>
      <c r="I281" s="242"/>
      <c r="J281" s="242"/>
      <c r="K281" s="242"/>
      <c r="L281" s="242"/>
      <c r="M281" s="242"/>
      <c r="N281" s="242"/>
    </row>
    <row r="282" spans="1:14" s="1" customFormat="1" x14ac:dyDescent="0.25">
      <c r="A282" s="301"/>
      <c r="B282" s="306"/>
      <c r="D282" s="242"/>
      <c r="E282" s="242"/>
      <c r="F282" s="242"/>
      <c r="G282" s="242"/>
      <c r="H282" s="242"/>
      <c r="I282" s="242"/>
      <c r="J282" s="242"/>
      <c r="K282" s="242"/>
      <c r="L282" s="242"/>
      <c r="M282" s="242"/>
      <c r="N282" s="242"/>
    </row>
    <row r="283" spans="1:14" s="1" customFormat="1" x14ac:dyDescent="0.25">
      <c r="A283" s="301"/>
      <c r="B283" s="306"/>
      <c r="D283" s="242"/>
      <c r="E283" s="242"/>
      <c r="F283" s="242"/>
      <c r="G283" s="242"/>
      <c r="H283" s="242"/>
      <c r="I283" s="242"/>
      <c r="J283" s="242"/>
      <c r="K283" s="242"/>
      <c r="L283" s="242"/>
      <c r="M283" s="242"/>
      <c r="N283" s="242"/>
    </row>
    <row r="284" spans="1:14" s="1" customFormat="1" x14ac:dyDescent="0.25">
      <c r="A284" s="301"/>
      <c r="B284" s="306"/>
      <c r="D284" s="242"/>
      <c r="E284" s="242"/>
      <c r="F284" s="242"/>
      <c r="G284" s="242"/>
      <c r="H284" s="242"/>
      <c r="I284" s="242"/>
      <c r="J284" s="242"/>
      <c r="K284" s="242"/>
      <c r="L284" s="242"/>
      <c r="M284" s="242"/>
      <c r="N284" s="242"/>
    </row>
    <row r="285" spans="1:14" s="1" customFormat="1" x14ac:dyDescent="0.25">
      <c r="A285" s="301"/>
      <c r="B285" s="306"/>
      <c r="D285" s="242"/>
      <c r="E285" s="242"/>
      <c r="F285" s="242"/>
      <c r="G285" s="242"/>
      <c r="H285" s="242"/>
      <c r="I285" s="242"/>
      <c r="J285" s="242"/>
      <c r="K285" s="242"/>
      <c r="L285" s="242"/>
      <c r="M285" s="242"/>
      <c r="N285" s="242"/>
    </row>
    <row r="286" spans="1:14" s="1" customFormat="1" x14ac:dyDescent="0.25">
      <c r="A286" s="301"/>
      <c r="B286" s="306"/>
      <c r="D286" s="242"/>
      <c r="E286" s="242"/>
      <c r="F286" s="242"/>
      <c r="G286" s="242"/>
      <c r="H286" s="242"/>
      <c r="I286" s="242"/>
      <c r="J286" s="242"/>
      <c r="K286" s="242"/>
      <c r="L286" s="242"/>
      <c r="M286" s="242"/>
      <c r="N286" s="242"/>
    </row>
    <row r="287" spans="1:14" s="1" customFormat="1" x14ac:dyDescent="0.25">
      <c r="A287" s="301"/>
      <c r="B287" s="306"/>
      <c r="D287" s="242"/>
      <c r="E287" s="242"/>
      <c r="F287" s="242"/>
      <c r="G287" s="242"/>
      <c r="H287" s="242"/>
      <c r="I287" s="242"/>
      <c r="J287" s="242"/>
      <c r="K287" s="242"/>
      <c r="L287" s="242"/>
      <c r="M287" s="242"/>
      <c r="N287" s="242"/>
    </row>
    <row r="288" spans="1:14" s="1" customFormat="1" x14ac:dyDescent="0.25">
      <c r="A288" s="301"/>
      <c r="B288" s="306"/>
      <c r="D288" s="242"/>
      <c r="E288" s="242"/>
      <c r="F288" s="242"/>
      <c r="G288" s="242"/>
      <c r="H288" s="242"/>
      <c r="I288" s="242"/>
      <c r="J288" s="242"/>
      <c r="K288" s="242"/>
      <c r="L288" s="242"/>
      <c r="M288" s="242"/>
      <c r="N288" s="242"/>
    </row>
    <row r="289" spans="1:14" s="1" customFormat="1" x14ac:dyDescent="0.25">
      <c r="A289" s="301"/>
      <c r="B289" s="306"/>
      <c r="D289" s="242"/>
      <c r="E289" s="242"/>
      <c r="F289" s="242"/>
      <c r="G289" s="242"/>
      <c r="H289" s="242"/>
      <c r="I289" s="242"/>
      <c r="J289" s="242"/>
      <c r="K289" s="242"/>
      <c r="L289" s="242"/>
      <c r="M289" s="242"/>
      <c r="N289" s="242"/>
    </row>
    <row r="290" spans="1:14" s="1" customFormat="1" x14ac:dyDescent="0.25">
      <c r="A290" s="301"/>
      <c r="B290" s="306"/>
      <c r="D290" s="242"/>
      <c r="E290" s="242"/>
      <c r="F290" s="242"/>
      <c r="G290" s="242"/>
      <c r="H290" s="242"/>
      <c r="I290" s="242"/>
      <c r="J290" s="242"/>
      <c r="K290" s="242"/>
      <c r="L290" s="242"/>
      <c r="M290" s="242"/>
      <c r="N290" s="242"/>
    </row>
    <row r="291" spans="1:14" s="1" customFormat="1" x14ac:dyDescent="0.25">
      <c r="A291" s="301"/>
      <c r="B291" s="306"/>
      <c r="D291" s="242"/>
      <c r="E291" s="242"/>
      <c r="F291" s="242"/>
      <c r="G291" s="242"/>
      <c r="H291" s="242"/>
      <c r="I291" s="242"/>
      <c r="J291" s="242"/>
      <c r="K291" s="242"/>
      <c r="L291" s="242"/>
      <c r="M291" s="242"/>
      <c r="N291" s="242"/>
    </row>
    <row r="292" spans="1:14" s="1" customFormat="1" x14ac:dyDescent="0.25">
      <c r="A292" s="301"/>
      <c r="B292" s="306"/>
      <c r="D292" s="242"/>
      <c r="E292" s="242"/>
      <c r="F292" s="242"/>
      <c r="G292" s="242"/>
      <c r="H292" s="242"/>
      <c r="I292" s="242"/>
      <c r="J292" s="242"/>
      <c r="K292" s="242"/>
      <c r="L292" s="242"/>
      <c r="M292" s="242"/>
      <c r="N292" s="242"/>
    </row>
    <row r="293" spans="1:14" s="1" customFormat="1" x14ac:dyDescent="0.25">
      <c r="A293" s="301"/>
      <c r="B293" s="306"/>
      <c r="D293" s="242"/>
      <c r="E293" s="242"/>
      <c r="F293" s="242"/>
      <c r="G293" s="242"/>
      <c r="H293" s="242"/>
      <c r="I293" s="242"/>
      <c r="J293" s="242"/>
      <c r="K293" s="242"/>
      <c r="L293" s="242"/>
      <c r="M293" s="242"/>
      <c r="N293" s="242"/>
    </row>
    <row r="294" spans="1:14" s="1" customFormat="1" x14ac:dyDescent="0.25">
      <c r="A294" s="301"/>
      <c r="B294" s="306"/>
      <c r="D294" s="242"/>
      <c r="E294" s="242"/>
      <c r="F294" s="242"/>
      <c r="G294" s="242"/>
      <c r="H294" s="242"/>
      <c r="I294" s="242"/>
      <c r="J294" s="242"/>
      <c r="K294" s="242"/>
      <c r="L294" s="242"/>
      <c r="M294" s="242"/>
      <c r="N294" s="242"/>
    </row>
    <row r="295" spans="1:14" s="1" customFormat="1" x14ac:dyDescent="0.25">
      <c r="A295" s="301"/>
      <c r="B295" s="306"/>
      <c r="D295" s="242"/>
      <c r="E295" s="242"/>
      <c r="F295" s="242"/>
      <c r="G295" s="242"/>
      <c r="H295" s="242"/>
      <c r="I295" s="242"/>
      <c r="J295" s="242"/>
      <c r="K295" s="242"/>
      <c r="L295" s="242"/>
      <c r="M295" s="242"/>
      <c r="N295" s="242"/>
    </row>
    <row r="296" spans="1:14" s="1" customFormat="1" x14ac:dyDescent="0.25">
      <c r="A296" s="301"/>
      <c r="B296" s="306"/>
      <c r="D296" s="242"/>
      <c r="E296" s="242"/>
      <c r="F296" s="242"/>
      <c r="G296" s="242"/>
      <c r="H296" s="242"/>
      <c r="I296" s="242"/>
      <c r="J296" s="242"/>
      <c r="K296" s="242"/>
      <c r="L296" s="242"/>
      <c r="M296" s="242"/>
      <c r="N296" s="242"/>
    </row>
    <row r="297" spans="1:14" s="1" customFormat="1" x14ac:dyDescent="0.25">
      <c r="A297" s="301"/>
      <c r="B297" s="306"/>
      <c r="D297" s="242"/>
      <c r="E297" s="242"/>
      <c r="F297" s="242"/>
      <c r="G297" s="242"/>
      <c r="H297" s="242"/>
      <c r="I297" s="242"/>
      <c r="J297" s="242"/>
      <c r="K297" s="242"/>
      <c r="L297" s="242"/>
      <c r="M297" s="242"/>
      <c r="N297" s="242"/>
    </row>
    <row r="298" spans="1:14" s="1" customFormat="1" x14ac:dyDescent="0.25">
      <c r="A298" s="301"/>
      <c r="B298" s="306"/>
      <c r="D298" s="242"/>
      <c r="E298" s="242"/>
      <c r="F298" s="242"/>
      <c r="G298" s="242"/>
      <c r="H298" s="242"/>
      <c r="I298" s="242"/>
      <c r="J298" s="242"/>
      <c r="K298" s="242"/>
      <c r="L298" s="242"/>
      <c r="M298" s="242"/>
      <c r="N298" s="242"/>
    </row>
    <row r="299" spans="1:14" s="1" customFormat="1" x14ac:dyDescent="0.25">
      <c r="A299" s="301"/>
      <c r="B299" s="306"/>
      <c r="D299" s="242"/>
      <c r="E299" s="242"/>
      <c r="F299" s="242"/>
      <c r="G299" s="242"/>
      <c r="H299" s="242"/>
      <c r="I299" s="242"/>
      <c r="J299" s="242"/>
      <c r="K299" s="242"/>
      <c r="L299" s="242"/>
      <c r="M299" s="242"/>
      <c r="N299" s="242"/>
    </row>
    <row r="300" spans="1:14" s="1" customFormat="1" x14ac:dyDescent="0.25">
      <c r="A300" s="301"/>
      <c r="B300" s="306"/>
      <c r="D300" s="242"/>
      <c r="E300" s="242"/>
      <c r="F300" s="242"/>
      <c r="G300" s="242"/>
      <c r="H300" s="242"/>
      <c r="I300" s="242"/>
      <c r="J300" s="242"/>
      <c r="K300" s="242"/>
      <c r="L300" s="242"/>
      <c r="M300" s="242"/>
      <c r="N300" s="242"/>
    </row>
    <row r="301" spans="1:14" s="1" customFormat="1" x14ac:dyDescent="0.25">
      <c r="A301" s="301"/>
      <c r="B301" s="306"/>
      <c r="D301" s="242"/>
      <c r="E301" s="242"/>
      <c r="F301" s="242"/>
      <c r="G301" s="242"/>
      <c r="H301" s="242"/>
      <c r="I301" s="242"/>
      <c r="J301" s="242"/>
      <c r="K301" s="242"/>
      <c r="L301" s="242"/>
      <c r="M301" s="242"/>
      <c r="N301" s="242"/>
    </row>
    <row r="302" spans="1:14" s="1" customFormat="1" x14ac:dyDescent="0.25">
      <c r="A302" s="301"/>
      <c r="B302" s="306"/>
      <c r="D302" s="242"/>
      <c r="E302" s="242"/>
      <c r="F302" s="242"/>
      <c r="G302" s="242"/>
      <c r="H302" s="242"/>
      <c r="I302" s="242"/>
      <c r="J302" s="242"/>
      <c r="K302" s="242"/>
      <c r="L302" s="242"/>
      <c r="M302" s="242"/>
      <c r="N302" s="242"/>
    </row>
    <row r="303" spans="1:14" s="1" customFormat="1" x14ac:dyDescent="0.25">
      <c r="A303" s="301"/>
      <c r="B303" s="306"/>
      <c r="D303" s="242"/>
      <c r="E303" s="242"/>
      <c r="F303" s="242"/>
      <c r="G303" s="242"/>
      <c r="H303" s="242"/>
      <c r="I303" s="242"/>
      <c r="J303" s="242"/>
      <c r="K303" s="242"/>
      <c r="L303" s="242"/>
      <c r="M303" s="242"/>
      <c r="N303" s="242"/>
    </row>
    <row r="304" spans="1:14" s="1" customFormat="1" x14ac:dyDescent="0.25">
      <c r="A304" s="301"/>
      <c r="B304" s="306"/>
      <c r="D304" s="242"/>
      <c r="E304" s="242"/>
      <c r="F304" s="242"/>
      <c r="G304" s="242"/>
      <c r="H304" s="242"/>
      <c r="I304" s="242"/>
      <c r="J304" s="242"/>
      <c r="K304" s="242"/>
      <c r="L304" s="242"/>
      <c r="M304" s="242"/>
      <c r="N304" s="242"/>
    </row>
    <row r="305" spans="1:14" s="1" customFormat="1" x14ac:dyDescent="0.25">
      <c r="A305" s="301"/>
      <c r="B305" s="306"/>
      <c r="D305" s="242"/>
      <c r="E305" s="242"/>
      <c r="F305" s="242"/>
      <c r="G305" s="242"/>
      <c r="H305" s="242"/>
      <c r="I305" s="242"/>
      <c r="J305" s="242"/>
      <c r="K305" s="242"/>
      <c r="L305" s="242"/>
      <c r="M305" s="242"/>
      <c r="N305" s="242"/>
    </row>
    <row r="306" spans="1:14" s="1" customFormat="1" x14ac:dyDescent="0.25">
      <c r="A306" s="301"/>
      <c r="B306" s="306"/>
      <c r="D306" s="242"/>
      <c r="E306" s="242"/>
      <c r="F306" s="242"/>
      <c r="G306" s="242"/>
      <c r="H306" s="242"/>
      <c r="I306" s="242"/>
      <c r="J306" s="242"/>
      <c r="K306" s="242"/>
      <c r="L306" s="242"/>
      <c r="M306" s="242"/>
      <c r="N306" s="242"/>
    </row>
    <row r="307" spans="1:14" s="1" customFormat="1" x14ac:dyDescent="0.25">
      <c r="A307" s="301"/>
      <c r="B307" s="306"/>
      <c r="D307" s="242"/>
      <c r="E307" s="242"/>
      <c r="F307" s="242"/>
      <c r="G307" s="242"/>
      <c r="H307" s="242"/>
      <c r="I307" s="242"/>
      <c r="J307" s="242"/>
      <c r="K307" s="242"/>
      <c r="L307" s="242"/>
      <c r="M307" s="242"/>
      <c r="N307" s="242"/>
    </row>
    <row r="308" spans="1:14" s="1" customFormat="1" x14ac:dyDescent="0.25">
      <c r="A308" s="301"/>
      <c r="B308" s="306"/>
      <c r="D308" s="242"/>
      <c r="E308" s="242"/>
      <c r="F308" s="242"/>
      <c r="G308" s="242"/>
      <c r="H308" s="242"/>
      <c r="I308" s="242"/>
      <c r="J308" s="242"/>
      <c r="K308" s="242"/>
      <c r="L308" s="242"/>
      <c r="M308" s="242"/>
      <c r="N308" s="242"/>
    </row>
    <row r="309" spans="1:14" s="1" customFormat="1" x14ac:dyDescent="0.25">
      <c r="A309" s="301"/>
      <c r="B309" s="306"/>
      <c r="D309" s="242"/>
      <c r="E309" s="242"/>
      <c r="F309" s="242"/>
      <c r="G309" s="242"/>
      <c r="H309" s="242"/>
      <c r="I309" s="242"/>
      <c r="J309" s="242"/>
      <c r="K309" s="242"/>
      <c r="L309" s="242"/>
      <c r="M309" s="242"/>
      <c r="N309" s="242"/>
    </row>
    <row r="310" spans="1:14" s="1" customFormat="1" x14ac:dyDescent="0.25">
      <c r="A310" s="301"/>
      <c r="B310" s="306"/>
      <c r="D310" s="242"/>
      <c r="E310" s="242"/>
      <c r="F310" s="242"/>
      <c r="G310" s="242"/>
      <c r="H310" s="242"/>
      <c r="I310" s="242"/>
      <c r="J310" s="242"/>
      <c r="K310" s="242"/>
      <c r="L310" s="242"/>
      <c r="M310" s="242"/>
      <c r="N310" s="242"/>
    </row>
    <row r="311" spans="1:14" s="1" customFormat="1" x14ac:dyDescent="0.25">
      <c r="A311" s="301"/>
      <c r="B311" s="306"/>
      <c r="D311" s="242"/>
      <c r="E311" s="242"/>
      <c r="F311" s="242"/>
      <c r="G311" s="242"/>
      <c r="H311" s="242"/>
      <c r="I311" s="242"/>
      <c r="J311" s="242"/>
      <c r="K311" s="242"/>
      <c r="L311" s="242"/>
      <c r="M311" s="242"/>
      <c r="N311" s="242"/>
    </row>
    <row r="312" spans="1:14" s="1" customFormat="1" x14ac:dyDescent="0.25">
      <c r="A312" s="301"/>
      <c r="B312" s="306"/>
      <c r="D312" s="242"/>
      <c r="E312" s="242"/>
      <c r="F312" s="242"/>
      <c r="G312" s="242"/>
      <c r="H312" s="242"/>
      <c r="I312" s="242"/>
      <c r="J312" s="242"/>
      <c r="K312" s="242"/>
      <c r="L312" s="242"/>
      <c r="M312" s="242"/>
      <c r="N312" s="242"/>
    </row>
    <row r="313" spans="1:14" s="1" customFormat="1" x14ac:dyDescent="0.25">
      <c r="A313" s="301"/>
      <c r="B313" s="306"/>
      <c r="D313" s="242"/>
      <c r="E313" s="242"/>
      <c r="F313" s="242"/>
      <c r="G313" s="242"/>
      <c r="H313" s="242"/>
      <c r="I313" s="242"/>
      <c r="J313" s="242"/>
      <c r="K313" s="242"/>
      <c r="L313" s="242"/>
      <c r="M313" s="242"/>
      <c r="N313" s="242"/>
    </row>
    <row r="314" spans="1:14" s="1" customFormat="1" x14ac:dyDescent="0.25">
      <c r="A314" s="301"/>
      <c r="B314" s="306"/>
      <c r="D314" s="242"/>
      <c r="E314" s="242"/>
      <c r="F314" s="242"/>
      <c r="G314" s="242"/>
      <c r="H314" s="242"/>
      <c r="I314" s="242"/>
      <c r="J314" s="242"/>
      <c r="K314" s="242"/>
      <c r="L314" s="242"/>
      <c r="M314" s="242"/>
      <c r="N314" s="242"/>
    </row>
    <row r="315" spans="1:14" s="1" customFormat="1" x14ac:dyDescent="0.25">
      <c r="A315" s="301"/>
      <c r="B315" s="306"/>
      <c r="D315" s="242"/>
      <c r="E315" s="242"/>
      <c r="F315" s="242"/>
      <c r="G315" s="242"/>
      <c r="H315" s="242"/>
      <c r="I315" s="242"/>
      <c r="J315" s="242"/>
      <c r="K315" s="242"/>
      <c r="L315" s="242"/>
      <c r="M315" s="242"/>
      <c r="N315" s="242"/>
    </row>
    <row r="316" spans="1:14" s="1" customFormat="1" x14ac:dyDescent="0.25">
      <c r="A316" s="301"/>
      <c r="B316" s="306"/>
      <c r="D316" s="242"/>
      <c r="E316" s="242"/>
      <c r="F316" s="242"/>
      <c r="G316" s="242"/>
      <c r="H316" s="242"/>
      <c r="I316" s="242"/>
      <c r="J316" s="242"/>
      <c r="K316" s="242"/>
      <c r="L316" s="242"/>
      <c r="M316" s="242"/>
      <c r="N316" s="242"/>
    </row>
    <row r="317" spans="1:14" s="1" customFormat="1" x14ac:dyDescent="0.25">
      <c r="A317" s="301"/>
      <c r="B317" s="306"/>
      <c r="D317" s="242"/>
      <c r="E317" s="242"/>
      <c r="F317" s="242"/>
      <c r="G317" s="242"/>
      <c r="H317" s="242"/>
      <c r="I317" s="242"/>
      <c r="J317" s="242"/>
      <c r="K317" s="242"/>
      <c r="L317" s="242"/>
      <c r="M317" s="242"/>
      <c r="N317" s="242"/>
    </row>
    <row r="318" spans="1:14" s="1" customFormat="1" x14ac:dyDescent="0.25">
      <c r="A318" s="301"/>
      <c r="B318" s="306"/>
      <c r="D318" s="242"/>
      <c r="E318" s="242"/>
      <c r="F318" s="242"/>
      <c r="G318" s="242"/>
      <c r="H318" s="242"/>
      <c r="I318" s="242"/>
      <c r="J318" s="242"/>
      <c r="K318" s="242"/>
      <c r="L318" s="242"/>
      <c r="M318" s="242"/>
      <c r="N318" s="242"/>
    </row>
    <row r="319" spans="1:14" s="1" customFormat="1" x14ac:dyDescent="0.25">
      <c r="A319" s="301"/>
      <c r="B319" s="306"/>
      <c r="D319" s="242"/>
      <c r="E319" s="242"/>
      <c r="F319" s="242"/>
      <c r="G319" s="242"/>
      <c r="H319" s="242"/>
      <c r="I319" s="242"/>
      <c r="J319" s="242"/>
      <c r="K319" s="242"/>
      <c r="L319" s="242"/>
      <c r="M319" s="242"/>
      <c r="N319" s="242"/>
    </row>
    <row r="320" spans="1:14" s="1" customFormat="1" x14ac:dyDescent="0.25">
      <c r="A320" s="301"/>
      <c r="B320" s="306"/>
      <c r="D320" s="242"/>
      <c r="E320" s="242"/>
      <c r="F320" s="242"/>
      <c r="G320" s="242"/>
      <c r="H320" s="242"/>
      <c r="I320" s="242"/>
      <c r="J320" s="242"/>
      <c r="K320" s="242"/>
      <c r="L320" s="242"/>
      <c r="M320" s="242"/>
      <c r="N320" s="242"/>
    </row>
    <row r="321" spans="1:14" s="1" customFormat="1" x14ac:dyDescent="0.25">
      <c r="A321" s="301"/>
      <c r="B321" s="306"/>
      <c r="D321" s="242"/>
      <c r="E321" s="242"/>
      <c r="F321" s="242"/>
      <c r="G321" s="242"/>
      <c r="H321" s="242"/>
      <c r="I321" s="242"/>
      <c r="J321" s="242"/>
      <c r="K321" s="242"/>
      <c r="L321" s="242"/>
      <c r="M321" s="242"/>
      <c r="N321" s="242"/>
    </row>
    <row r="322" spans="1:14" s="1" customFormat="1" x14ac:dyDescent="0.25">
      <c r="A322" s="301"/>
      <c r="B322" s="306"/>
      <c r="D322" s="242"/>
      <c r="E322" s="242"/>
      <c r="F322" s="242"/>
      <c r="G322" s="242"/>
      <c r="H322" s="242"/>
      <c r="I322" s="242"/>
      <c r="J322" s="242"/>
      <c r="K322" s="242"/>
      <c r="L322" s="242"/>
      <c r="M322" s="242"/>
      <c r="N322" s="242"/>
    </row>
    <row r="323" spans="1:14" s="1" customFormat="1" x14ac:dyDescent="0.25">
      <c r="A323" s="301"/>
      <c r="B323" s="306"/>
      <c r="D323" s="242"/>
      <c r="E323" s="242"/>
      <c r="F323" s="242"/>
      <c r="G323" s="242"/>
      <c r="H323" s="242"/>
      <c r="I323" s="242"/>
      <c r="J323" s="242"/>
      <c r="K323" s="242"/>
      <c r="L323" s="242"/>
      <c r="M323" s="242"/>
      <c r="N323" s="242"/>
    </row>
    <row r="324" spans="1:14" s="1" customFormat="1" x14ac:dyDescent="0.25">
      <c r="A324" s="301"/>
      <c r="B324" s="306"/>
      <c r="D324" s="242"/>
      <c r="E324" s="242"/>
      <c r="F324" s="242"/>
      <c r="G324" s="242"/>
      <c r="H324" s="242"/>
      <c r="I324" s="242"/>
      <c r="J324" s="242"/>
      <c r="K324" s="242"/>
      <c r="L324" s="242"/>
      <c r="M324" s="242"/>
      <c r="N324" s="242"/>
    </row>
    <row r="325" spans="1:14" s="1" customFormat="1" x14ac:dyDescent="0.25">
      <c r="A325" s="301"/>
      <c r="B325" s="306"/>
      <c r="D325" s="242"/>
      <c r="E325" s="242"/>
      <c r="F325" s="242"/>
      <c r="G325" s="242"/>
      <c r="H325" s="242"/>
      <c r="I325" s="242"/>
      <c r="J325" s="242"/>
      <c r="K325" s="242"/>
      <c r="L325" s="242"/>
      <c r="M325" s="242"/>
      <c r="N325" s="242"/>
    </row>
    <row r="326" spans="1:14" s="1" customFormat="1" x14ac:dyDescent="0.25">
      <c r="A326" s="301"/>
      <c r="B326" s="306"/>
      <c r="D326" s="242"/>
      <c r="E326" s="242"/>
      <c r="F326" s="242"/>
      <c r="G326" s="242"/>
      <c r="H326" s="242"/>
      <c r="I326" s="242"/>
      <c r="J326" s="242"/>
      <c r="K326" s="242"/>
      <c r="L326" s="242"/>
      <c r="M326" s="242"/>
      <c r="N326" s="242"/>
    </row>
    <row r="327" spans="1:14" s="1" customFormat="1" x14ac:dyDescent="0.25">
      <c r="A327" s="301"/>
      <c r="B327" s="306"/>
      <c r="D327" s="242"/>
      <c r="E327" s="242"/>
      <c r="F327" s="242"/>
      <c r="G327" s="242"/>
      <c r="H327" s="242"/>
      <c r="I327" s="242"/>
      <c r="J327" s="242"/>
      <c r="K327" s="242"/>
      <c r="L327" s="242"/>
      <c r="M327" s="242"/>
      <c r="N327" s="242"/>
    </row>
    <row r="328" spans="1:14" s="1" customFormat="1" x14ac:dyDescent="0.25">
      <c r="A328" s="301"/>
      <c r="B328" s="306"/>
      <c r="D328" s="242"/>
      <c r="E328" s="242"/>
      <c r="F328" s="242"/>
      <c r="G328" s="242"/>
      <c r="H328" s="242"/>
      <c r="I328" s="242"/>
      <c r="J328" s="242"/>
      <c r="K328" s="242"/>
      <c r="L328" s="242"/>
      <c r="M328" s="242"/>
      <c r="N328" s="242"/>
    </row>
    <row r="329" spans="1:14" s="1" customFormat="1" x14ac:dyDescent="0.25">
      <c r="A329" s="301"/>
      <c r="B329" s="306"/>
      <c r="D329" s="242"/>
      <c r="E329" s="242"/>
      <c r="F329" s="242"/>
      <c r="G329" s="242"/>
      <c r="H329" s="242"/>
      <c r="I329" s="242"/>
      <c r="J329" s="242"/>
      <c r="K329" s="242"/>
      <c r="L329" s="242"/>
      <c r="M329" s="242"/>
      <c r="N329" s="242"/>
    </row>
    <row r="330" spans="1:14" s="1" customFormat="1" x14ac:dyDescent="0.25">
      <c r="A330" s="301"/>
      <c r="B330" s="306"/>
      <c r="D330" s="242"/>
      <c r="E330" s="242"/>
      <c r="F330" s="242"/>
      <c r="G330" s="242"/>
      <c r="H330" s="242"/>
      <c r="I330" s="242"/>
      <c r="J330" s="242"/>
      <c r="K330" s="242"/>
      <c r="L330" s="242"/>
      <c r="M330" s="242"/>
      <c r="N330" s="242"/>
    </row>
    <row r="331" spans="1:14" s="1" customFormat="1" x14ac:dyDescent="0.25">
      <c r="A331" s="301"/>
      <c r="B331" s="306"/>
      <c r="D331" s="242"/>
      <c r="E331" s="242"/>
      <c r="F331" s="242"/>
      <c r="G331" s="242"/>
      <c r="H331" s="242"/>
      <c r="I331" s="242"/>
      <c r="J331" s="242"/>
      <c r="K331" s="242"/>
      <c r="L331" s="242"/>
      <c r="M331" s="242"/>
      <c r="N331" s="242"/>
    </row>
    <row r="332" spans="1:14" s="1" customFormat="1" x14ac:dyDescent="0.25">
      <c r="A332" s="301"/>
      <c r="B332" s="306"/>
      <c r="D332" s="242"/>
      <c r="E332" s="242"/>
      <c r="F332" s="242"/>
      <c r="G332" s="242"/>
      <c r="H332" s="242"/>
      <c r="I332" s="242"/>
      <c r="J332" s="242"/>
      <c r="K332" s="242"/>
      <c r="L332" s="242"/>
      <c r="M332" s="242"/>
      <c r="N332" s="242"/>
    </row>
    <row r="333" spans="1:14" s="1" customFormat="1" x14ac:dyDescent="0.25">
      <c r="A333" s="301"/>
      <c r="B333" s="306"/>
      <c r="D333" s="242"/>
      <c r="E333" s="242"/>
      <c r="F333" s="242"/>
      <c r="G333" s="242"/>
      <c r="H333" s="242"/>
      <c r="I333" s="242"/>
      <c r="J333" s="242"/>
      <c r="K333" s="242"/>
      <c r="L333" s="242"/>
      <c r="M333" s="242"/>
      <c r="N333" s="242"/>
    </row>
    <row r="334" spans="1:14" s="1" customFormat="1" x14ac:dyDescent="0.25">
      <c r="A334" s="301"/>
      <c r="B334" s="306"/>
      <c r="D334" s="242"/>
      <c r="E334" s="242"/>
      <c r="F334" s="242"/>
      <c r="G334" s="242"/>
      <c r="H334" s="242"/>
      <c r="I334" s="242"/>
      <c r="J334" s="242"/>
      <c r="K334" s="242"/>
      <c r="L334" s="242"/>
      <c r="M334" s="242"/>
      <c r="N334" s="242"/>
    </row>
    <row r="335" spans="1:14" s="1" customFormat="1" x14ac:dyDescent="0.25">
      <c r="A335" s="301"/>
      <c r="B335" s="306"/>
      <c r="D335" s="242"/>
      <c r="E335" s="242"/>
      <c r="F335" s="242"/>
      <c r="G335" s="242"/>
      <c r="H335" s="242"/>
      <c r="I335" s="242"/>
      <c r="J335" s="242"/>
      <c r="K335" s="242"/>
      <c r="L335" s="242"/>
      <c r="M335" s="242"/>
      <c r="N335" s="242"/>
    </row>
    <row r="336" spans="1:14" s="1" customFormat="1" x14ac:dyDescent="0.25">
      <c r="A336" s="301"/>
      <c r="B336" s="306"/>
      <c r="D336" s="242"/>
      <c r="E336" s="242"/>
      <c r="F336" s="242"/>
      <c r="G336" s="242"/>
      <c r="H336" s="242"/>
      <c r="I336" s="242"/>
      <c r="J336" s="242"/>
      <c r="K336" s="242"/>
      <c r="L336" s="242"/>
      <c r="M336" s="242"/>
      <c r="N336" s="242"/>
    </row>
    <row r="337" spans="1:14" s="1" customFormat="1" x14ac:dyDescent="0.25">
      <c r="A337" s="301"/>
      <c r="B337" s="306"/>
      <c r="D337" s="242"/>
      <c r="E337" s="242"/>
      <c r="F337" s="242"/>
      <c r="G337" s="242"/>
      <c r="H337" s="242"/>
      <c r="I337" s="242"/>
      <c r="J337" s="242"/>
      <c r="K337" s="242"/>
      <c r="L337" s="242"/>
      <c r="M337" s="242"/>
      <c r="N337" s="242"/>
    </row>
    <row r="338" spans="1:14" s="1" customFormat="1" x14ac:dyDescent="0.25">
      <c r="A338" s="301"/>
      <c r="B338" s="306"/>
      <c r="D338" s="242"/>
      <c r="E338" s="242"/>
      <c r="F338" s="242"/>
      <c r="G338" s="242"/>
      <c r="H338" s="242"/>
      <c r="I338" s="242"/>
      <c r="J338" s="242"/>
      <c r="K338" s="242"/>
      <c r="L338" s="242"/>
      <c r="M338" s="242"/>
      <c r="N338" s="242"/>
    </row>
    <row r="339" spans="1:14" s="1" customFormat="1" x14ac:dyDescent="0.25">
      <c r="A339" s="301"/>
      <c r="B339" s="306"/>
      <c r="D339" s="242"/>
      <c r="E339" s="242"/>
      <c r="F339" s="242"/>
      <c r="G339" s="242"/>
      <c r="H339" s="242"/>
      <c r="I339" s="242"/>
      <c r="J339" s="242"/>
      <c r="K339" s="242"/>
      <c r="L339" s="242"/>
      <c r="M339" s="242"/>
      <c r="N339" s="242"/>
    </row>
    <row r="340" spans="1:14" s="1" customFormat="1" x14ac:dyDescent="0.25">
      <c r="A340" s="301"/>
      <c r="B340" s="306"/>
      <c r="D340" s="242"/>
      <c r="E340" s="242"/>
      <c r="F340" s="242"/>
      <c r="G340" s="242"/>
      <c r="H340" s="242"/>
      <c r="I340" s="242"/>
      <c r="J340" s="242"/>
      <c r="K340" s="242"/>
      <c r="L340" s="242"/>
      <c r="M340" s="242"/>
      <c r="N340" s="242"/>
    </row>
    <row r="341" spans="1:14" s="1" customFormat="1" x14ac:dyDescent="0.25">
      <c r="A341" s="301"/>
      <c r="B341" s="306"/>
      <c r="D341" s="242"/>
      <c r="E341" s="242"/>
      <c r="F341" s="242"/>
      <c r="G341" s="242"/>
      <c r="H341" s="242"/>
      <c r="I341" s="242"/>
      <c r="J341" s="242"/>
      <c r="K341" s="242"/>
      <c r="L341" s="242"/>
      <c r="M341" s="242"/>
      <c r="N341" s="242"/>
    </row>
    <row r="342" spans="1:14" s="1" customFormat="1" x14ac:dyDescent="0.25">
      <c r="A342" s="301"/>
      <c r="B342" s="306"/>
      <c r="D342" s="242"/>
      <c r="E342" s="242"/>
      <c r="F342" s="242"/>
      <c r="G342" s="242"/>
      <c r="H342" s="242"/>
      <c r="I342" s="242"/>
      <c r="J342" s="242"/>
      <c r="K342" s="242"/>
      <c r="L342" s="242"/>
      <c r="M342" s="242"/>
      <c r="N342" s="242"/>
    </row>
    <row r="343" spans="1:14" s="1" customFormat="1" x14ac:dyDescent="0.25">
      <c r="A343" s="301"/>
      <c r="B343" s="306"/>
      <c r="D343" s="242"/>
      <c r="E343" s="242"/>
      <c r="F343" s="242"/>
      <c r="G343" s="242"/>
      <c r="H343" s="242"/>
      <c r="I343" s="242"/>
      <c r="J343" s="242"/>
      <c r="K343" s="242"/>
      <c r="L343" s="242"/>
      <c r="M343" s="242"/>
      <c r="N343" s="242"/>
    </row>
    <row r="344" spans="1:14" s="1" customFormat="1" x14ac:dyDescent="0.25">
      <c r="A344" s="301"/>
      <c r="B344" s="306"/>
      <c r="D344" s="242"/>
      <c r="E344" s="242"/>
      <c r="F344" s="242"/>
      <c r="G344" s="242"/>
      <c r="H344" s="242"/>
      <c r="I344" s="242"/>
      <c r="J344" s="242"/>
      <c r="K344" s="242"/>
      <c r="L344" s="242"/>
      <c r="M344" s="242"/>
      <c r="N344" s="242"/>
    </row>
    <row r="345" spans="1:14" s="1" customFormat="1" x14ac:dyDescent="0.25">
      <c r="A345" s="301"/>
      <c r="B345" s="306"/>
      <c r="D345" s="242"/>
      <c r="E345" s="242"/>
      <c r="F345" s="242"/>
      <c r="G345" s="242"/>
      <c r="H345" s="242"/>
      <c r="I345" s="242"/>
      <c r="J345" s="242"/>
      <c r="K345" s="242"/>
      <c r="L345" s="242"/>
      <c r="M345" s="242"/>
      <c r="N345" s="242"/>
    </row>
    <row r="346" spans="1:14" s="1" customFormat="1" x14ac:dyDescent="0.25">
      <c r="A346" s="301"/>
      <c r="B346" s="306"/>
      <c r="D346" s="242"/>
      <c r="E346" s="242"/>
      <c r="F346" s="242"/>
      <c r="G346" s="242"/>
      <c r="H346" s="242"/>
      <c r="I346" s="242"/>
      <c r="J346" s="242"/>
      <c r="K346" s="242"/>
      <c r="L346" s="242"/>
      <c r="M346" s="242"/>
      <c r="N346" s="242"/>
    </row>
    <row r="347" spans="1:14" s="1" customFormat="1" x14ac:dyDescent="0.25">
      <c r="A347" s="301"/>
      <c r="B347" s="306"/>
      <c r="D347" s="242"/>
      <c r="E347" s="242"/>
      <c r="F347" s="242"/>
      <c r="G347" s="242"/>
      <c r="H347" s="242"/>
      <c r="I347" s="242"/>
      <c r="J347" s="242"/>
      <c r="K347" s="242"/>
      <c r="L347" s="242"/>
      <c r="M347" s="242"/>
      <c r="N347" s="242"/>
    </row>
    <row r="348" spans="1:14" s="1" customFormat="1" x14ac:dyDescent="0.25">
      <c r="A348" s="301"/>
      <c r="B348" s="306"/>
      <c r="D348" s="242"/>
      <c r="E348" s="242"/>
      <c r="F348" s="242"/>
      <c r="G348" s="242"/>
      <c r="H348" s="242"/>
      <c r="I348" s="242"/>
      <c r="J348" s="242"/>
      <c r="K348" s="242"/>
      <c r="L348" s="242"/>
      <c r="M348" s="242"/>
      <c r="N348" s="242"/>
    </row>
    <row r="349" spans="1:14" s="1" customFormat="1" x14ac:dyDescent="0.25">
      <c r="A349" s="301"/>
      <c r="B349" s="306"/>
      <c r="D349" s="242"/>
      <c r="E349" s="242"/>
      <c r="F349" s="242"/>
      <c r="G349" s="242"/>
      <c r="H349" s="242"/>
      <c r="I349" s="242"/>
      <c r="J349" s="242"/>
      <c r="K349" s="242"/>
      <c r="L349" s="242"/>
      <c r="M349" s="242"/>
      <c r="N349" s="242"/>
    </row>
    <row r="350" spans="1:14" s="1" customFormat="1" x14ac:dyDescent="0.25">
      <c r="A350" s="301"/>
      <c r="B350" s="306"/>
      <c r="D350" s="242"/>
      <c r="E350" s="242"/>
      <c r="F350" s="242"/>
      <c r="G350" s="242"/>
      <c r="H350" s="242"/>
      <c r="I350" s="242"/>
      <c r="J350" s="242"/>
      <c r="K350" s="242"/>
      <c r="L350" s="242"/>
      <c r="M350" s="242"/>
      <c r="N350" s="242"/>
    </row>
    <row r="351" spans="1:14" s="1" customFormat="1" x14ac:dyDescent="0.25">
      <c r="A351" s="301"/>
      <c r="B351" s="306"/>
      <c r="D351" s="242"/>
      <c r="E351" s="242"/>
      <c r="F351" s="242"/>
      <c r="G351" s="242"/>
      <c r="H351" s="242"/>
      <c r="I351" s="242"/>
      <c r="J351" s="242"/>
      <c r="K351" s="242"/>
      <c r="L351" s="242"/>
      <c r="M351" s="242"/>
      <c r="N351" s="242"/>
    </row>
    <row r="352" spans="1:14" s="1" customFormat="1" x14ac:dyDescent="0.25">
      <c r="A352" s="301"/>
      <c r="B352" s="306"/>
      <c r="D352" s="242"/>
      <c r="E352" s="242"/>
      <c r="F352" s="242"/>
      <c r="G352" s="242"/>
      <c r="H352" s="242"/>
      <c r="I352" s="242"/>
      <c r="J352" s="242"/>
      <c r="K352" s="242"/>
      <c r="L352" s="242"/>
      <c r="M352" s="242"/>
      <c r="N352" s="242"/>
    </row>
    <row r="353" spans="1:14" s="1" customFormat="1" x14ac:dyDescent="0.25">
      <c r="A353" s="301"/>
      <c r="B353" s="306"/>
      <c r="D353" s="242"/>
      <c r="E353" s="242"/>
      <c r="F353" s="242"/>
      <c r="G353" s="242"/>
      <c r="H353" s="242"/>
      <c r="I353" s="242"/>
      <c r="J353" s="242"/>
      <c r="K353" s="242"/>
      <c r="L353" s="242"/>
      <c r="M353" s="242"/>
      <c r="N353" s="242"/>
    </row>
    <row r="354" spans="1:14" s="1" customFormat="1" x14ac:dyDescent="0.25">
      <c r="A354" s="301"/>
      <c r="B354" s="306"/>
      <c r="D354" s="242"/>
      <c r="E354" s="242"/>
      <c r="F354" s="242"/>
      <c r="G354" s="242"/>
      <c r="H354" s="242"/>
      <c r="I354" s="242"/>
      <c r="J354" s="242"/>
      <c r="K354" s="242"/>
      <c r="L354" s="242"/>
      <c r="M354" s="242"/>
      <c r="N354" s="242"/>
    </row>
    <row r="355" spans="1:14" s="1" customFormat="1" x14ac:dyDescent="0.25">
      <c r="A355" s="301"/>
      <c r="B355" s="306"/>
      <c r="D355" s="242"/>
      <c r="E355" s="242"/>
      <c r="F355" s="242"/>
      <c r="G355" s="242"/>
      <c r="H355" s="242"/>
      <c r="I355" s="242"/>
      <c r="J355" s="242"/>
      <c r="K355" s="242"/>
      <c r="L355" s="242"/>
      <c r="M355" s="242"/>
      <c r="N355" s="242"/>
    </row>
    <row r="356" spans="1:14" s="1" customFormat="1" x14ac:dyDescent="0.25">
      <c r="A356" s="301"/>
      <c r="B356" s="306"/>
      <c r="D356" s="242"/>
      <c r="E356" s="242"/>
      <c r="F356" s="242"/>
      <c r="G356" s="242"/>
      <c r="H356" s="242"/>
      <c r="I356" s="242"/>
      <c r="J356" s="242"/>
      <c r="K356" s="242"/>
      <c r="L356" s="242"/>
      <c r="M356" s="242"/>
      <c r="N356" s="242"/>
    </row>
    <row r="357" spans="1:14" s="1" customFormat="1" x14ac:dyDescent="0.25">
      <c r="A357" s="301"/>
      <c r="B357" s="306"/>
      <c r="D357" s="242"/>
      <c r="E357" s="242"/>
      <c r="F357" s="242"/>
      <c r="G357" s="242"/>
      <c r="H357" s="242"/>
      <c r="I357" s="242"/>
      <c r="J357" s="242"/>
      <c r="K357" s="242"/>
      <c r="L357" s="242"/>
      <c r="M357" s="242"/>
      <c r="N357" s="242"/>
    </row>
    <row r="358" spans="1:14" s="1" customFormat="1" x14ac:dyDescent="0.25">
      <c r="A358" s="301"/>
      <c r="B358" s="306"/>
      <c r="D358" s="242"/>
      <c r="E358" s="242"/>
      <c r="F358" s="242"/>
      <c r="G358" s="242"/>
      <c r="H358" s="242"/>
      <c r="I358" s="242"/>
      <c r="J358" s="242"/>
      <c r="K358" s="242"/>
      <c r="L358" s="242"/>
      <c r="M358" s="242"/>
      <c r="N358" s="242"/>
    </row>
    <row r="359" spans="1:14" s="1" customFormat="1" x14ac:dyDescent="0.25">
      <c r="A359" s="301"/>
      <c r="B359" s="306"/>
      <c r="D359" s="242"/>
      <c r="E359" s="242"/>
      <c r="F359" s="242"/>
      <c r="G359" s="242"/>
      <c r="H359" s="242"/>
      <c r="I359" s="242"/>
      <c r="J359" s="242"/>
      <c r="K359" s="242"/>
      <c r="L359" s="242"/>
      <c r="M359" s="242"/>
      <c r="N359" s="242"/>
    </row>
    <row r="360" spans="1:14" s="1" customFormat="1" x14ac:dyDescent="0.25">
      <c r="A360" s="301"/>
      <c r="B360" s="306"/>
      <c r="D360" s="242"/>
      <c r="E360" s="242"/>
      <c r="F360" s="242"/>
      <c r="G360" s="242"/>
      <c r="H360" s="242"/>
      <c r="I360" s="242"/>
      <c r="J360" s="242"/>
      <c r="K360" s="242"/>
      <c r="L360" s="242"/>
      <c r="M360" s="242"/>
      <c r="N360" s="242"/>
    </row>
    <row r="361" spans="1:14" s="1" customFormat="1" x14ac:dyDescent="0.25">
      <c r="A361" s="301"/>
      <c r="B361" s="306"/>
      <c r="D361" s="242"/>
      <c r="E361" s="242"/>
      <c r="F361" s="242"/>
      <c r="G361" s="242"/>
      <c r="H361" s="242"/>
      <c r="I361" s="242"/>
      <c r="J361" s="242"/>
      <c r="K361" s="242"/>
      <c r="L361" s="242"/>
      <c r="M361" s="242"/>
      <c r="N361" s="242"/>
    </row>
    <row r="362" spans="1:14" s="1" customFormat="1" x14ac:dyDescent="0.25">
      <c r="A362" s="301"/>
      <c r="B362" s="306"/>
      <c r="D362" s="242"/>
      <c r="E362" s="242"/>
      <c r="F362" s="242"/>
      <c r="G362" s="242"/>
      <c r="H362" s="242"/>
      <c r="I362" s="242"/>
      <c r="J362" s="242"/>
      <c r="K362" s="242"/>
      <c r="L362" s="242"/>
      <c r="M362" s="242"/>
      <c r="N362" s="242"/>
    </row>
    <row r="363" spans="1:14" s="1" customFormat="1" x14ac:dyDescent="0.25">
      <c r="A363" s="301"/>
      <c r="B363" s="306"/>
      <c r="D363" s="242"/>
      <c r="E363" s="242"/>
      <c r="F363" s="242"/>
      <c r="G363" s="242"/>
      <c r="H363" s="242"/>
      <c r="I363" s="242"/>
      <c r="J363" s="242"/>
      <c r="K363" s="242"/>
      <c r="L363" s="242"/>
      <c r="M363" s="242"/>
      <c r="N363" s="242"/>
    </row>
    <row r="364" spans="1:14" s="1" customFormat="1" x14ac:dyDescent="0.25">
      <c r="A364" s="301"/>
      <c r="B364" s="306"/>
      <c r="D364" s="242"/>
      <c r="E364" s="242"/>
      <c r="F364" s="242"/>
      <c r="G364" s="242"/>
      <c r="H364" s="242"/>
      <c r="I364" s="242"/>
      <c r="J364" s="242"/>
      <c r="K364" s="242"/>
      <c r="L364" s="242"/>
      <c r="M364" s="242"/>
      <c r="N364" s="242"/>
    </row>
    <row r="365" spans="1:14" s="1" customFormat="1" x14ac:dyDescent="0.25">
      <c r="A365" s="301"/>
      <c r="B365" s="306"/>
      <c r="D365" s="242"/>
      <c r="E365" s="242"/>
      <c r="F365" s="242"/>
      <c r="G365" s="242"/>
      <c r="H365" s="242"/>
      <c r="I365" s="242"/>
      <c r="J365" s="242"/>
      <c r="K365" s="242"/>
      <c r="L365" s="242"/>
      <c r="M365" s="242"/>
      <c r="N365" s="242"/>
    </row>
    <row r="366" spans="1:14" s="1" customFormat="1" x14ac:dyDescent="0.25">
      <c r="A366" s="301"/>
      <c r="B366" s="306"/>
      <c r="D366" s="242"/>
      <c r="E366" s="242"/>
      <c r="F366" s="242"/>
      <c r="G366" s="242"/>
      <c r="H366" s="242"/>
      <c r="I366" s="242"/>
      <c r="J366" s="242"/>
      <c r="K366" s="242"/>
      <c r="L366" s="242"/>
      <c r="M366" s="242"/>
      <c r="N366" s="242"/>
    </row>
    <row r="367" spans="1:14" s="1" customFormat="1" x14ac:dyDescent="0.25">
      <c r="A367" s="301"/>
      <c r="B367" s="306"/>
      <c r="D367" s="242"/>
      <c r="E367" s="242"/>
      <c r="F367" s="242"/>
      <c r="G367" s="242"/>
      <c r="H367" s="242"/>
      <c r="I367" s="242"/>
      <c r="J367" s="242"/>
      <c r="K367" s="242"/>
      <c r="L367" s="242"/>
      <c r="M367" s="242"/>
      <c r="N367" s="242"/>
    </row>
    <row r="368" spans="1:14" s="1" customFormat="1" x14ac:dyDescent="0.25">
      <c r="A368" s="301"/>
      <c r="B368" s="306"/>
      <c r="D368" s="242"/>
      <c r="E368" s="242"/>
      <c r="F368" s="242"/>
      <c r="G368" s="242"/>
      <c r="H368" s="242"/>
      <c r="I368" s="242"/>
      <c r="J368" s="242"/>
      <c r="K368" s="242"/>
      <c r="L368" s="242"/>
      <c r="M368" s="242"/>
      <c r="N368" s="242"/>
    </row>
    <row r="369" spans="1:14" s="1" customFormat="1" x14ac:dyDescent="0.25">
      <c r="A369" s="301"/>
      <c r="B369" s="306"/>
      <c r="D369" s="242"/>
      <c r="E369" s="242"/>
      <c r="F369" s="242"/>
      <c r="G369" s="242"/>
      <c r="H369" s="242"/>
      <c r="I369" s="242"/>
      <c r="J369" s="242"/>
      <c r="K369" s="242"/>
      <c r="L369" s="242"/>
      <c r="M369" s="242"/>
      <c r="N369" s="242"/>
    </row>
    <row r="370" spans="1:14" s="1" customFormat="1" x14ac:dyDescent="0.25">
      <c r="A370" s="301"/>
      <c r="B370" s="306"/>
      <c r="D370" s="242"/>
      <c r="E370" s="242"/>
      <c r="F370" s="242"/>
      <c r="G370" s="242"/>
      <c r="H370" s="242"/>
      <c r="I370" s="242"/>
      <c r="J370" s="242"/>
      <c r="K370" s="242"/>
      <c r="L370" s="242"/>
      <c r="M370" s="242"/>
      <c r="N370" s="242"/>
    </row>
    <row r="371" spans="1:14" s="1" customFormat="1" x14ac:dyDescent="0.25">
      <c r="A371" s="301"/>
      <c r="B371" s="306"/>
      <c r="D371" s="242"/>
      <c r="E371" s="242"/>
      <c r="F371" s="242"/>
      <c r="G371" s="242"/>
      <c r="H371" s="242"/>
      <c r="I371" s="242"/>
      <c r="J371" s="242"/>
      <c r="K371" s="242"/>
      <c r="L371" s="242"/>
      <c r="M371" s="242"/>
      <c r="N371" s="242"/>
    </row>
    <row r="372" spans="1:14" s="1" customFormat="1" x14ac:dyDescent="0.25">
      <c r="A372" s="301"/>
      <c r="B372" s="306"/>
      <c r="D372" s="242"/>
      <c r="E372" s="242"/>
      <c r="F372" s="242"/>
      <c r="G372" s="242"/>
      <c r="H372" s="242"/>
      <c r="I372" s="242"/>
      <c r="J372" s="242"/>
      <c r="K372" s="242"/>
      <c r="L372" s="242"/>
      <c r="M372" s="242"/>
      <c r="N372" s="242"/>
    </row>
    <row r="373" spans="1:14" s="1" customFormat="1" x14ac:dyDescent="0.25">
      <c r="A373" s="301"/>
      <c r="B373" s="306"/>
      <c r="D373" s="242"/>
      <c r="E373" s="242"/>
      <c r="F373" s="242"/>
      <c r="G373" s="242"/>
      <c r="H373" s="242"/>
      <c r="I373" s="242"/>
      <c r="J373" s="242"/>
      <c r="K373" s="242"/>
      <c r="L373" s="242"/>
      <c r="M373" s="242"/>
      <c r="N373" s="242"/>
    </row>
    <row r="374" spans="1:14" s="1" customFormat="1" x14ac:dyDescent="0.25">
      <c r="A374" s="301"/>
      <c r="B374" s="306"/>
      <c r="D374" s="242"/>
      <c r="E374" s="242"/>
      <c r="F374" s="242"/>
      <c r="G374" s="242"/>
      <c r="H374" s="242"/>
      <c r="I374" s="242"/>
      <c r="J374" s="242"/>
      <c r="K374" s="242"/>
      <c r="L374" s="242"/>
      <c r="M374" s="242"/>
      <c r="N374" s="242"/>
    </row>
    <row r="375" spans="1:14" s="1" customFormat="1" x14ac:dyDescent="0.25">
      <c r="A375" s="301"/>
      <c r="B375" s="306"/>
      <c r="D375" s="242"/>
      <c r="E375" s="242"/>
      <c r="F375" s="242"/>
      <c r="G375" s="242"/>
      <c r="H375" s="242"/>
      <c r="I375" s="242"/>
      <c r="J375" s="242"/>
      <c r="K375" s="242"/>
      <c r="L375" s="242"/>
      <c r="M375" s="242"/>
      <c r="N375" s="242"/>
    </row>
    <row r="376" spans="1:14" s="1" customFormat="1" x14ac:dyDescent="0.25">
      <c r="A376" s="301"/>
      <c r="B376" s="306"/>
      <c r="D376" s="242"/>
      <c r="E376" s="242"/>
      <c r="F376" s="242"/>
      <c r="G376" s="242"/>
      <c r="H376" s="242"/>
      <c r="I376" s="242"/>
      <c r="J376" s="242"/>
      <c r="K376" s="242"/>
      <c r="L376" s="242"/>
      <c r="M376" s="242"/>
      <c r="N376" s="242"/>
    </row>
    <row r="377" spans="1:14" s="1" customFormat="1" x14ac:dyDescent="0.25">
      <c r="A377" s="301"/>
      <c r="B377" s="306"/>
      <c r="D377" s="242"/>
      <c r="E377" s="242"/>
      <c r="F377" s="242"/>
      <c r="G377" s="242"/>
      <c r="H377" s="242"/>
      <c r="I377" s="242"/>
      <c r="J377" s="242"/>
      <c r="K377" s="242"/>
      <c r="L377" s="242"/>
      <c r="M377" s="242"/>
      <c r="N377" s="242"/>
    </row>
    <row r="378" spans="1:14" s="1" customFormat="1" x14ac:dyDescent="0.25">
      <c r="A378" s="301"/>
      <c r="B378" s="306"/>
      <c r="D378" s="242"/>
      <c r="E378" s="242"/>
      <c r="F378" s="242"/>
      <c r="G378" s="242"/>
      <c r="H378" s="242"/>
      <c r="I378" s="242"/>
      <c r="J378" s="242"/>
      <c r="K378" s="242"/>
      <c r="L378" s="242"/>
      <c r="M378" s="242"/>
      <c r="N378" s="242"/>
    </row>
    <row r="379" spans="1:14" s="1" customFormat="1" x14ac:dyDescent="0.25">
      <c r="A379" s="301"/>
      <c r="B379" s="306"/>
      <c r="D379" s="242"/>
      <c r="E379" s="242"/>
      <c r="F379" s="242"/>
      <c r="G379" s="242"/>
      <c r="H379" s="242"/>
      <c r="I379" s="242"/>
      <c r="J379" s="242"/>
      <c r="K379" s="242"/>
      <c r="L379" s="242"/>
      <c r="M379" s="242"/>
      <c r="N379" s="242"/>
    </row>
    <row r="380" spans="1:14" s="1" customFormat="1" x14ac:dyDescent="0.25">
      <c r="A380" s="301"/>
      <c r="B380" s="306"/>
      <c r="D380" s="242"/>
      <c r="E380" s="242"/>
      <c r="F380" s="242"/>
      <c r="G380" s="242"/>
      <c r="H380" s="242"/>
      <c r="I380" s="242"/>
      <c r="J380" s="242"/>
      <c r="K380" s="242"/>
      <c r="L380" s="242"/>
      <c r="M380" s="242"/>
      <c r="N380" s="242"/>
    </row>
    <row r="381" spans="1:14" s="1" customFormat="1" x14ac:dyDescent="0.25">
      <c r="A381" s="301"/>
      <c r="B381" s="306"/>
      <c r="D381" s="242"/>
      <c r="E381" s="242"/>
      <c r="F381" s="242"/>
      <c r="G381" s="242"/>
      <c r="H381" s="242"/>
      <c r="I381" s="242"/>
      <c r="J381" s="242"/>
      <c r="K381" s="242"/>
      <c r="L381" s="242"/>
      <c r="M381" s="242"/>
      <c r="N381" s="242"/>
    </row>
    <row r="382" spans="1:14" s="1" customFormat="1" x14ac:dyDescent="0.25">
      <c r="A382" s="301"/>
      <c r="B382" s="306"/>
      <c r="D382" s="242"/>
      <c r="E382" s="242"/>
      <c r="F382" s="242"/>
      <c r="G382" s="242"/>
      <c r="H382" s="242"/>
      <c r="I382" s="242"/>
      <c r="J382" s="242"/>
      <c r="K382" s="242"/>
      <c r="L382" s="242"/>
      <c r="M382" s="242"/>
      <c r="N382" s="242"/>
    </row>
    <row r="383" spans="1:14" s="1" customFormat="1" x14ac:dyDescent="0.25">
      <c r="A383" s="301"/>
      <c r="B383" s="306"/>
      <c r="D383" s="242"/>
      <c r="E383" s="242"/>
      <c r="F383" s="242"/>
      <c r="G383" s="242"/>
      <c r="H383" s="242"/>
      <c r="I383" s="242"/>
      <c r="J383" s="242"/>
      <c r="K383" s="242"/>
      <c r="L383" s="242"/>
      <c r="M383" s="242"/>
      <c r="N383" s="242"/>
    </row>
    <row r="384" spans="1:14" s="1" customFormat="1" x14ac:dyDescent="0.25">
      <c r="A384" s="301"/>
      <c r="B384" s="306"/>
      <c r="D384" s="242"/>
      <c r="E384" s="242"/>
      <c r="F384" s="242"/>
      <c r="G384" s="242"/>
      <c r="H384" s="242"/>
      <c r="I384" s="242"/>
      <c r="J384" s="242"/>
      <c r="K384" s="242"/>
      <c r="L384" s="242"/>
      <c r="M384" s="242"/>
      <c r="N384" s="242"/>
    </row>
    <row r="385" spans="1:14" s="1" customFormat="1" x14ac:dyDescent="0.25">
      <c r="A385" s="301"/>
      <c r="B385" s="306"/>
      <c r="D385" s="242"/>
      <c r="E385" s="242"/>
      <c r="F385" s="242"/>
      <c r="G385" s="242"/>
      <c r="H385" s="242"/>
      <c r="I385" s="242"/>
      <c r="J385" s="242"/>
      <c r="K385" s="242"/>
      <c r="L385" s="242"/>
      <c r="M385" s="242"/>
      <c r="N385" s="242"/>
    </row>
    <row r="386" spans="1:14" s="1" customFormat="1" x14ac:dyDescent="0.25">
      <c r="A386" s="301"/>
      <c r="B386" s="306"/>
      <c r="D386" s="242"/>
      <c r="E386" s="242"/>
      <c r="F386" s="242"/>
      <c r="G386" s="242"/>
      <c r="H386" s="242"/>
      <c r="I386" s="242"/>
      <c r="J386" s="242"/>
      <c r="K386" s="242"/>
      <c r="L386" s="242"/>
      <c r="M386" s="242"/>
      <c r="N386" s="242"/>
    </row>
    <row r="387" spans="1:14" s="1" customFormat="1" x14ac:dyDescent="0.25">
      <c r="A387" s="301"/>
      <c r="B387" s="306"/>
      <c r="D387" s="242"/>
      <c r="E387" s="242"/>
      <c r="F387" s="242"/>
      <c r="G387" s="242"/>
      <c r="H387" s="242"/>
      <c r="I387" s="242"/>
      <c r="J387" s="242"/>
      <c r="K387" s="242"/>
      <c r="L387" s="242"/>
      <c r="M387" s="242"/>
      <c r="N387" s="242"/>
    </row>
    <row r="388" spans="1:14" s="1" customFormat="1" x14ac:dyDescent="0.25">
      <c r="A388" s="301"/>
      <c r="B388" s="306"/>
      <c r="D388" s="242"/>
      <c r="E388" s="242"/>
      <c r="F388" s="242"/>
      <c r="G388" s="242"/>
      <c r="H388" s="242"/>
      <c r="I388" s="242"/>
      <c r="J388" s="242"/>
      <c r="K388" s="242"/>
      <c r="L388" s="242"/>
      <c r="M388" s="242"/>
      <c r="N388" s="242"/>
    </row>
    <row r="389" spans="1:14" s="1" customFormat="1" x14ac:dyDescent="0.25">
      <c r="A389" s="301"/>
      <c r="B389" s="306"/>
      <c r="D389" s="242"/>
      <c r="E389" s="242"/>
      <c r="F389" s="242"/>
      <c r="G389" s="242"/>
      <c r="H389" s="242"/>
      <c r="I389" s="242"/>
      <c r="J389" s="242"/>
      <c r="K389" s="242"/>
      <c r="L389" s="242"/>
      <c r="M389" s="242"/>
      <c r="N389" s="242"/>
    </row>
    <row r="390" spans="1:14" s="1" customFormat="1" x14ac:dyDescent="0.25">
      <c r="A390" s="301"/>
      <c r="B390" s="306"/>
      <c r="D390" s="242"/>
      <c r="E390" s="242"/>
      <c r="F390" s="242"/>
      <c r="G390" s="242"/>
      <c r="H390" s="242"/>
      <c r="I390" s="242"/>
      <c r="J390" s="242"/>
      <c r="K390" s="242"/>
      <c r="L390" s="242"/>
      <c r="M390" s="242"/>
      <c r="N390" s="242"/>
    </row>
    <row r="391" spans="1:14" s="1" customFormat="1" x14ac:dyDescent="0.25">
      <c r="A391" s="301"/>
      <c r="B391" s="306"/>
      <c r="D391" s="242"/>
      <c r="E391" s="242"/>
      <c r="F391" s="242"/>
      <c r="G391" s="242"/>
      <c r="H391" s="242"/>
      <c r="I391" s="242"/>
      <c r="J391" s="242"/>
      <c r="K391" s="242"/>
      <c r="L391" s="242"/>
      <c r="M391" s="242"/>
      <c r="N391" s="242"/>
    </row>
    <row r="392" spans="1:14" s="1" customFormat="1" x14ac:dyDescent="0.25">
      <c r="A392" s="301"/>
      <c r="B392" s="306"/>
      <c r="D392" s="242"/>
      <c r="E392" s="242"/>
      <c r="F392" s="242"/>
      <c r="G392" s="242"/>
      <c r="H392" s="242"/>
      <c r="I392" s="242"/>
      <c r="J392" s="242"/>
      <c r="K392" s="242"/>
      <c r="L392" s="242"/>
      <c r="M392" s="242"/>
      <c r="N392" s="242"/>
    </row>
    <row r="393" spans="1:14" s="1" customFormat="1" x14ac:dyDescent="0.25">
      <c r="A393" s="301"/>
      <c r="B393" s="306"/>
      <c r="D393" s="242"/>
      <c r="E393" s="242"/>
      <c r="F393" s="242"/>
      <c r="G393" s="242"/>
      <c r="H393" s="242"/>
      <c r="I393" s="242"/>
      <c r="J393" s="242"/>
      <c r="K393" s="242"/>
      <c r="L393" s="242"/>
      <c r="M393" s="242"/>
      <c r="N393" s="242"/>
    </row>
    <row r="394" spans="1:14" s="1" customFormat="1" x14ac:dyDescent="0.25">
      <c r="A394" s="301"/>
      <c r="B394" s="306"/>
      <c r="D394" s="242"/>
      <c r="E394" s="242"/>
      <c r="F394" s="242"/>
      <c r="G394" s="242"/>
      <c r="H394" s="242"/>
      <c r="I394" s="242"/>
      <c r="J394" s="242"/>
      <c r="K394" s="242"/>
      <c r="L394" s="242"/>
      <c r="M394" s="242"/>
      <c r="N394" s="242"/>
    </row>
    <row r="395" spans="1:14" s="1" customFormat="1" x14ac:dyDescent="0.25">
      <c r="A395" s="301"/>
      <c r="B395" s="306"/>
      <c r="D395" s="242"/>
      <c r="E395" s="242"/>
      <c r="F395" s="242"/>
      <c r="G395" s="242"/>
      <c r="H395" s="242"/>
      <c r="I395" s="242"/>
      <c r="J395" s="242"/>
      <c r="K395" s="242"/>
      <c r="L395" s="242"/>
      <c r="M395" s="242"/>
      <c r="N395" s="242"/>
    </row>
    <row r="396" spans="1:14" s="1" customFormat="1" x14ac:dyDescent="0.25">
      <c r="A396" s="301"/>
      <c r="B396" s="306"/>
      <c r="D396" s="242"/>
      <c r="E396" s="242"/>
      <c r="F396" s="242"/>
      <c r="G396" s="242"/>
      <c r="H396" s="242"/>
      <c r="I396" s="242"/>
      <c r="J396" s="242"/>
      <c r="K396" s="242"/>
      <c r="L396" s="242"/>
      <c r="M396" s="242"/>
      <c r="N396" s="242"/>
    </row>
    <row r="397" spans="1:14" s="1" customFormat="1" x14ac:dyDescent="0.25">
      <c r="A397" s="301"/>
      <c r="B397" s="306"/>
      <c r="D397" s="242"/>
      <c r="E397" s="242"/>
      <c r="F397" s="242"/>
      <c r="G397" s="242"/>
      <c r="H397" s="242"/>
      <c r="I397" s="242"/>
      <c r="J397" s="242"/>
      <c r="K397" s="242"/>
      <c r="L397" s="242"/>
      <c r="M397" s="242"/>
      <c r="N397" s="242"/>
    </row>
  </sheetData>
  <mergeCells count="8">
    <mergeCell ref="A56:B56"/>
    <mergeCell ref="B1:C1"/>
    <mergeCell ref="B2:C2"/>
    <mergeCell ref="B3:C3"/>
    <mergeCell ref="B4:C4"/>
    <mergeCell ref="A6:C6"/>
    <mergeCell ref="B8:B10"/>
    <mergeCell ref="C8:C9"/>
  </mergeCells>
  <printOptions horizontalCentered="1"/>
  <pageMargins left="0.39370078740157483" right="0" top="0" bottom="0" header="0" footer="0"/>
  <pageSetup paperSize="9" scale="87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L301"/>
  <sheetViews>
    <sheetView topLeftCell="A270" zoomScale="90" zoomScaleNormal="90" workbookViewId="0">
      <selection sqref="A1:I301"/>
    </sheetView>
  </sheetViews>
  <sheetFormatPr defaultColWidth="8" defaultRowHeight="15.75" x14ac:dyDescent="0.25"/>
  <cols>
    <col min="1" max="1" width="60.7109375" style="10" customWidth="1"/>
    <col min="2" max="2" width="0.140625" style="72" customWidth="1"/>
    <col min="3" max="3" width="4.7109375" style="72" customWidth="1"/>
    <col min="4" max="4" width="4.85546875" style="72" customWidth="1"/>
    <col min="5" max="5" width="16.7109375" style="72" customWidth="1"/>
    <col min="6" max="6" width="4.7109375" style="72" customWidth="1"/>
    <col min="7" max="7" width="20.28515625" style="73" customWidth="1"/>
    <col min="8" max="9" width="17.42578125" style="10" hidden="1" customWidth="1"/>
    <col min="10" max="10" width="8" style="3" customWidth="1"/>
    <col min="11" max="11" width="18.140625" style="3" customWidth="1"/>
    <col min="12" max="24" width="8" style="3" customWidth="1"/>
    <col min="25" max="38" width="8" style="3"/>
    <col min="39" max="16384" width="8" style="4"/>
  </cols>
  <sheetData>
    <row r="1" spans="1:38" x14ac:dyDescent="0.2">
      <c r="A1" s="494" t="s">
        <v>20</v>
      </c>
      <c r="B1" s="494"/>
      <c r="C1" s="494"/>
      <c r="D1" s="494"/>
      <c r="E1" s="494"/>
      <c r="F1" s="494"/>
      <c r="G1" s="494"/>
      <c r="H1" s="494"/>
      <c r="I1" s="494"/>
    </row>
    <row r="2" spans="1:38" x14ac:dyDescent="0.2">
      <c r="A2" s="495" t="s">
        <v>99</v>
      </c>
      <c r="B2" s="495"/>
      <c r="C2" s="495"/>
      <c r="D2" s="495"/>
      <c r="E2" s="495"/>
      <c r="F2" s="495"/>
      <c r="G2" s="495"/>
      <c r="H2" s="495"/>
      <c r="I2" s="495"/>
    </row>
    <row r="3" spans="1:38" x14ac:dyDescent="0.2">
      <c r="A3" s="494" t="s">
        <v>2</v>
      </c>
      <c r="B3" s="494"/>
      <c r="C3" s="494"/>
      <c r="D3" s="494"/>
      <c r="E3" s="494"/>
      <c r="F3" s="494"/>
      <c r="G3" s="494"/>
      <c r="H3" s="494"/>
      <c r="I3" s="494"/>
    </row>
    <row r="4" spans="1:38" x14ac:dyDescent="0.25">
      <c r="A4" s="496" t="s">
        <v>455</v>
      </c>
      <c r="B4" s="496"/>
      <c r="C4" s="496"/>
      <c r="D4" s="496"/>
      <c r="E4" s="496"/>
      <c r="F4" s="496"/>
      <c r="G4" s="496"/>
    </row>
    <row r="5" spans="1:38" s="6" customFormat="1" ht="18" x14ac:dyDescent="0.25">
      <c r="A5" s="186"/>
      <c r="B5" s="186"/>
      <c r="C5" s="186"/>
      <c r="D5" s="186"/>
      <c r="E5" s="186"/>
      <c r="F5" s="186"/>
      <c r="G5" s="186"/>
      <c r="H5" s="186"/>
      <c r="I5" s="186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s="6" customFormat="1" ht="18" x14ac:dyDescent="0.25">
      <c r="A6" s="491" t="s">
        <v>428</v>
      </c>
      <c r="B6" s="491"/>
      <c r="C6" s="491"/>
      <c r="D6" s="491"/>
      <c r="E6" s="491"/>
      <c r="F6" s="491"/>
      <c r="G6" s="491"/>
      <c r="H6" s="491"/>
      <c r="I6" s="491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s="6" customFormat="1" ht="18" x14ac:dyDescent="0.25">
      <c r="A7" s="491" t="s">
        <v>429</v>
      </c>
      <c r="B7" s="491"/>
      <c r="C7" s="491"/>
      <c r="D7" s="491"/>
      <c r="E7" s="491"/>
      <c r="F7" s="491"/>
      <c r="G7" s="491"/>
      <c r="H7" s="491"/>
      <c r="I7" s="491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</row>
    <row r="8" spans="1:38" s="6" customFormat="1" ht="18" x14ac:dyDescent="0.25">
      <c r="A8" s="491" t="s">
        <v>430</v>
      </c>
      <c r="B8" s="491"/>
      <c r="C8" s="491"/>
      <c r="D8" s="491"/>
      <c r="E8" s="491"/>
      <c r="F8" s="491"/>
      <c r="G8" s="491"/>
      <c r="H8" s="491"/>
      <c r="I8" s="491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1:38" s="6" customFormat="1" ht="18" x14ac:dyDescent="0.25">
      <c r="A9" s="491" t="s">
        <v>431</v>
      </c>
      <c r="B9" s="491"/>
      <c r="C9" s="491"/>
      <c r="D9" s="491"/>
      <c r="E9" s="491"/>
      <c r="F9" s="491"/>
      <c r="G9" s="491"/>
      <c r="H9" s="492"/>
      <c r="I9" s="492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</row>
    <row r="10" spans="1:38" s="9" customFormat="1" ht="18.75" x14ac:dyDescent="0.3">
      <c r="A10" s="493" t="s">
        <v>432</v>
      </c>
      <c r="B10" s="493"/>
      <c r="C10" s="493"/>
      <c r="D10" s="493"/>
      <c r="E10" s="493"/>
      <c r="F10" s="493"/>
      <c r="G10" s="493"/>
      <c r="H10" s="7"/>
      <c r="I10" s="7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</row>
    <row r="11" spans="1:38" ht="13.5" customHeight="1" thickBot="1" x14ac:dyDescent="0.3">
      <c r="A11" s="181"/>
      <c r="B11" s="182"/>
      <c r="C11" s="182"/>
      <c r="D11" s="182"/>
      <c r="E11" s="182"/>
      <c r="F11" s="182"/>
      <c r="G11" s="183"/>
      <c r="H11" s="180"/>
      <c r="I11" s="180"/>
      <c r="J11" s="11"/>
    </row>
    <row r="12" spans="1:38" s="14" customFormat="1" ht="49.15" customHeight="1" thickBot="1" x14ac:dyDescent="0.25">
      <c r="A12" s="307" t="s">
        <v>100</v>
      </c>
      <c r="B12" s="307" t="s">
        <v>101</v>
      </c>
      <c r="C12" s="307" t="s">
        <v>102</v>
      </c>
      <c r="D12" s="307" t="s">
        <v>103</v>
      </c>
      <c r="E12" s="307" t="s">
        <v>104</v>
      </c>
      <c r="F12" s="307" t="s">
        <v>105</v>
      </c>
      <c r="G12" s="308" t="s">
        <v>433</v>
      </c>
      <c r="H12" s="309" t="s">
        <v>106</v>
      </c>
      <c r="I12" s="12" t="s">
        <v>107</v>
      </c>
      <c r="J12" s="16"/>
      <c r="K12" s="16"/>
      <c r="L12" s="16"/>
      <c r="M12" s="16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1:38" s="17" customFormat="1" ht="12.75" customHeight="1" thickBot="1" x14ac:dyDescent="0.25">
      <c r="A13" s="307">
        <v>1</v>
      </c>
      <c r="B13" s="307">
        <v>2</v>
      </c>
      <c r="C13" s="310">
        <v>2</v>
      </c>
      <c r="D13" s="310">
        <v>3</v>
      </c>
      <c r="E13" s="307">
        <v>4</v>
      </c>
      <c r="F13" s="307">
        <v>5</v>
      </c>
      <c r="G13" s="307">
        <v>6</v>
      </c>
      <c r="H13" s="311">
        <v>8</v>
      </c>
      <c r="I13" s="15">
        <v>9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8" ht="16.5" thickBot="1" x14ac:dyDescent="0.25">
      <c r="A14" s="312" t="s">
        <v>108</v>
      </c>
      <c r="B14" s="313">
        <v>650</v>
      </c>
      <c r="C14" s="314" t="s">
        <v>109</v>
      </c>
      <c r="D14" s="315"/>
      <c r="E14" s="316"/>
      <c r="F14" s="313"/>
      <c r="G14" s="317">
        <f>G42+G30+G36+G24+G15</f>
        <v>33589.5</v>
      </c>
      <c r="H14" s="318">
        <f>H42+H36+H24+H15</f>
        <v>0</v>
      </c>
      <c r="I14" s="319">
        <f>I42+I36+I24+I15</f>
        <v>0</v>
      </c>
      <c r="K14" s="3" t="s">
        <v>110</v>
      </c>
      <c r="L14" s="320"/>
      <c r="M14" s="320"/>
      <c r="N14" s="18"/>
      <c r="AL14" s="4"/>
    </row>
    <row r="15" spans="1:38" s="20" customFormat="1" ht="31.5" x14ac:dyDescent="0.2">
      <c r="A15" s="321" t="s">
        <v>111</v>
      </c>
      <c r="B15" s="322">
        <v>650</v>
      </c>
      <c r="C15" s="323">
        <v>1</v>
      </c>
      <c r="D15" s="324">
        <v>2</v>
      </c>
      <c r="E15" s="325"/>
      <c r="F15" s="322"/>
      <c r="G15" s="326">
        <f>G16+G21</f>
        <v>4473.6000000000004</v>
      </c>
      <c r="H15" s="327">
        <f>H16</f>
        <v>0</v>
      </c>
      <c r="I15" s="328">
        <f>I16</f>
        <v>0</v>
      </c>
      <c r="J15" s="329"/>
      <c r="K15" s="330">
        <f>G15+G24</f>
        <v>25993.599999999999</v>
      </c>
      <c r="L15" s="331"/>
      <c r="M15" s="331"/>
      <c r="N15" s="18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</row>
    <row r="16" spans="1:38" s="20" customFormat="1" x14ac:dyDescent="0.2">
      <c r="A16" s="332" t="s">
        <v>112</v>
      </c>
      <c r="B16" s="21">
        <v>650</v>
      </c>
      <c r="C16" s="22">
        <v>1</v>
      </c>
      <c r="D16" s="23">
        <v>2</v>
      </c>
      <c r="E16" s="333" t="s">
        <v>113</v>
      </c>
      <c r="F16" s="21"/>
      <c r="G16" s="178">
        <f>G17</f>
        <v>1727.3</v>
      </c>
      <c r="H16" s="334">
        <f>H17</f>
        <v>0</v>
      </c>
      <c r="I16" s="335">
        <f>I17</f>
        <v>0</v>
      </c>
      <c r="J16" s="3"/>
      <c r="K16" s="3"/>
      <c r="L16" s="3"/>
      <c r="M16" s="3"/>
      <c r="N16" s="18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</row>
    <row r="17" spans="1:37" s="20" customFormat="1" ht="31.5" x14ac:dyDescent="0.2">
      <c r="A17" s="332" t="s">
        <v>114</v>
      </c>
      <c r="B17" s="21">
        <v>650</v>
      </c>
      <c r="C17" s="22">
        <v>1</v>
      </c>
      <c r="D17" s="23">
        <v>2</v>
      </c>
      <c r="E17" s="333" t="s">
        <v>115</v>
      </c>
      <c r="F17" s="21"/>
      <c r="G17" s="178">
        <f>G18</f>
        <v>1727.3</v>
      </c>
      <c r="H17" s="334">
        <v>0</v>
      </c>
      <c r="I17" s="335">
        <v>0</v>
      </c>
      <c r="J17" s="3"/>
      <c r="K17" s="3"/>
      <c r="L17" s="3"/>
      <c r="M17" s="3"/>
      <c r="N17" s="18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</row>
    <row r="18" spans="1:37" s="20" customFormat="1" x14ac:dyDescent="0.25">
      <c r="A18" s="336" t="s">
        <v>116</v>
      </c>
      <c r="B18" s="21">
        <v>650</v>
      </c>
      <c r="C18" s="22">
        <v>1</v>
      </c>
      <c r="D18" s="23">
        <v>2</v>
      </c>
      <c r="E18" s="333" t="s">
        <v>117</v>
      </c>
      <c r="F18" s="21"/>
      <c r="G18" s="178">
        <f>G19</f>
        <v>1727.3</v>
      </c>
      <c r="H18" s="334">
        <v>0</v>
      </c>
      <c r="I18" s="335">
        <v>0</v>
      </c>
      <c r="J18" s="3"/>
      <c r="K18" s="3"/>
      <c r="L18" s="3"/>
      <c r="M18" s="3"/>
      <c r="N18" s="18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1:37" s="20" customFormat="1" ht="63" x14ac:dyDescent="0.25">
      <c r="A19" s="337" t="s">
        <v>118</v>
      </c>
      <c r="B19" s="21">
        <v>650</v>
      </c>
      <c r="C19" s="22">
        <v>1</v>
      </c>
      <c r="D19" s="23">
        <v>2</v>
      </c>
      <c r="E19" s="333" t="s">
        <v>117</v>
      </c>
      <c r="F19" s="21">
        <v>100</v>
      </c>
      <c r="G19" s="178">
        <f>G20</f>
        <v>1727.3</v>
      </c>
      <c r="H19" s="338">
        <v>0</v>
      </c>
      <c r="I19" s="339">
        <v>0</v>
      </c>
      <c r="J19" s="3"/>
      <c r="K19" s="3"/>
      <c r="L19" s="3"/>
      <c r="M19" s="3"/>
      <c r="N19" s="18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</row>
    <row r="20" spans="1:37" s="20" customFormat="1" ht="31.5" x14ac:dyDescent="0.25">
      <c r="A20" s="340" t="s">
        <v>119</v>
      </c>
      <c r="B20" s="24">
        <v>650</v>
      </c>
      <c r="C20" s="25">
        <v>1</v>
      </c>
      <c r="D20" s="26">
        <v>2</v>
      </c>
      <c r="E20" s="341" t="s">
        <v>117</v>
      </c>
      <c r="F20" s="24">
        <v>120</v>
      </c>
      <c r="G20" s="179">
        <v>1727.3</v>
      </c>
      <c r="H20" s="112">
        <v>0</v>
      </c>
      <c r="I20" s="113">
        <v>0</v>
      </c>
      <c r="J20" s="3"/>
      <c r="K20" s="3"/>
      <c r="L20" s="3"/>
      <c r="M20" s="3"/>
      <c r="N20" s="18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</row>
    <row r="21" spans="1:37" s="19" customFormat="1" x14ac:dyDescent="0.25">
      <c r="A21" s="342" t="s">
        <v>120</v>
      </c>
      <c r="B21" s="21">
        <v>650</v>
      </c>
      <c r="C21" s="22">
        <v>1</v>
      </c>
      <c r="D21" s="23">
        <v>2</v>
      </c>
      <c r="E21" s="333" t="s">
        <v>121</v>
      </c>
      <c r="F21" s="21"/>
      <c r="G21" s="178">
        <f>G22</f>
        <v>2746.3</v>
      </c>
      <c r="H21" s="343">
        <f>H22</f>
        <v>0</v>
      </c>
      <c r="I21" s="344">
        <f>I22</f>
        <v>0</v>
      </c>
      <c r="J21" s="3"/>
      <c r="K21" s="3"/>
      <c r="L21" s="3"/>
      <c r="M21" s="3"/>
      <c r="N21" s="18"/>
    </row>
    <row r="22" spans="1:37" s="20" customFormat="1" ht="63" x14ac:dyDescent="0.25">
      <c r="A22" s="337" t="s">
        <v>118</v>
      </c>
      <c r="B22" s="21">
        <v>650</v>
      </c>
      <c r="C22" s="22">
        <v>1</v>
      </c>
      <c r="D22" s="23">
        <v>2</v>
      </c>
      <c r="E22" s="333" t="s">
        <v>121</v>
      </c>
      <c r="F22" s="21">
        <v>100</v>
      </c>
      <c r="G22" s="178">
        <f>G23</f>
        <v>2746.3</v>
      </c>
      <c r="H22" s="345">
        <v>0</v>
      </c>
      <c r="I22" s="346">
        <v>0</v>
      </c>
      <c r="J22" s="3"/>
      <c r="K22" s="3"/>
      <c r="L22" s="3"/>
      <c r="M22" s="3"/>
      <c r="N22" s="18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</row>
    <row r="23" spans="1:37" s="20" customFormat="1" ht="31.5" x14ac:dyDescent="0.25">
      <c r="A23" s="340" t="s">
        <v>119</v>
      </c>
      <c r="B23" s="24">
        <v>650</v>
      </c>
      <c r="C23" s="25">
        <v>1</v>
      </c>
      <c r="D23" s="26">
        <v>2</v>
      </c>
      <c r="E23" s="341" t="s">
        <v>121</v>
      </c>
      <c r="F23" s="24">
        <v>120</v>
      </c>
      <c r="G23" s="179">
        <v>2746.3</v>
      </c>
      <c r="H23" s="347">
        <v>0</v>
      </c>
      <c r="I23" s="348">
        <v>0</v>
      </c>
      <c r="J23" s="3"/>
      <c r="K23" s="3"/>
      <c r="L23" s="3"/>
      <c r="M23" s="3"/>
      <c r="N23" s="18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s="20" customFormat="1" ht="67.5" customHeight="1" x14ac:dyDescent="0.2">
      <c r="A24" s="321" t="s">
        <v>122</v>
      </c>
      <c r="B24" s="322">
        <v>650</v>
      </c>
      <c r="C24" s="323">
        <v>1</v>
      </c>
      <c r="D24" s="324">
        <v>4</v>
      </c>
      <c r="E24" s="322"/>
      <c r="F24" s="322"/>
      <c r="G24" s="326">
        <f t="shared" ref="G24:I25" si="0">G25</f>
        <v>21520</v>
      </c>
      <c r="H24" s="349">
        <f t="shared" si="0"/>
        <v>0</v>
      </c>
      <c r="I24" s="350">
        <f t="shared" si="0"/>
        <v>0</v>
      </c>
      <c r="J24" s="3"/>
      <c r="K24" s="3"/>
      <c r="L24" s="3"/>
      <c r="M24" s="3"/>
      <c r="N24" s="18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</row>
    <row r="25" spans="1:37" s="20" customFormat="1" x14ac:dyDescent="0.2">
      <c r="A25" s="332" t="s">
        <v>112</v>
      </c>
      <c r="B25" s="21">
        <v>650</v>
      </c>
      <c r="C25" s="22">
        <v>1</v>
      </c>
      <c r="D25" s="23">
        <v>4</v>
      </c>
      <c r="E25" s="333" t="s">
        <v>113</v>
      </c>
      <c r="F25" s="21"/>
      <c r="G25" s="178">
        <f t="shared" si="0"/>
        <v>21520</v>
      </c>
      <c r="H25" s="351">
        <f t="shared" si="0"/>
        <v>0</v>
      </c>
      <c r="I25" s="352">
        <f t="shared" si="0"/>
        <v>0</v>
      </c>
      <c r="J25" s="3"/>
      <c r="K25" s="3"/>
      <c r="L25" s="3"/>
      <c r="M25" s="3"/>
      <c r="N25" s="18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0" customFormat="1" ht="31.5" x14ac:dyDescent="0.2">
      <c r="A26" s="353" t="s">
        <v>114</v>
      </c>
      <c r="B26" s="21">
        <v>650</v>
      </c>
      <c r="C26" s="22">
        <v>1</v>
      </c>
      <c r="D26" s="23">
        <v>4</v>
      </c>
      <c r="E26" s="333" t="s">
        <v>115</v>
      </c>
      <c r="F26" s="354"/>
      <c r="G26" s="178">
        <f>G28</f>
        <v>21520</v>
      </c>
      <c r="H26" s="334">
        <v>0</v>
      </c>
      <c r="I26" s="335">
        <v>0</v>
      </c>
      <c r="J26" s="3"/>
      <c r="K26" s="3"/>
      <c r="L26" s="3"/>
      <c r="M26" s="3"/>
      <c r="N26" s="18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s="20" customFormat="1" ht="31.5" x14ac:dyDescent="0.2">
      <c r="A27" s="332" t="s">
        <v>123</v>
      </c>
      <c r="B27" s="21">
        <v>650</v>
      </c>
      <c r="C27" s="22">
        <v>1</v>
      </c>
      <c r="D27" s="23">
        <v>4</v>
      </c>
      <c r="E27" s="333" t="s">
        <v>124</v>
      </c>
      <c r="F27" s="354"/>
      <c r="G27" s="178">
        <f t="shared" ref="G27:I28" si="1">G28</f>
        <v>21520</v>
      </c>
      <c r="H27" s="110">
        <f t="shared" si="1"/>
        <v>0</v>
      </c>
      <c r="I27" s="111">
        <f t="shared" si="1"/>
        <v>0</v>
      </c>
      <c r="J27" s="3"/>
      <c r="K27" s="3"/>
      <c r="L27" s="3"/>
      <c r="M27" s="3"/>
      <c r="N27" s="18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</row>
    <row r="28" spans="1:37" s="30" customFormat="1" ht="63" x14ac:dyDescent="0.2">
      <c r="A28" s="27" t="s">
        <v>118</v>
      </c>
      <c r="B28" s="21">
        <v>650</v>
      </c>
      <c r="C28" s="22">
        <v>1</v>
      </c>
      <c r="D28" s="23">
        <v>4</v>
      </c>
      <c r="E28" s="333" t="s">
        <v>124</v>
      </c>
      <c r="F28" s="21">
        <v>100</v>
      </c>
      <c r="G28" s="178">
        <f t="shared" si="1"/>
        <v>21520</v>
      </c>
      <c r="H28" s="110">
        <f t="shared" si="1"/>
        <v>0</v>
      </c>
      <c r="I28" s="111">
        <f t="shared" si="1"/>
        <v>0</v>
      </c>
      <c r="J28" s="63"/>
      <c r="K28" s="63"/>
      <c r="L28" s="63"/>
      <c r="M28" s="63"/>
      <c r="N28" s="28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</row>
    <row r="29" spans="1:37" s="30" customFormat="1" ht="31.5" customHeight="1" x14ac:dyDescent="0.2">
      <c r="A29" s="31" t="s">
        <v>119</v>
      </c>
      <c r="B29" s="24">
        <v>650</v>
      </c>
      <c r="C29" s="25">
        <v>1</v>
      </c>
      <c r="D29" s="26">
        <v>4</v>
      </c>
      <c r="E29" s="341" t="s">
        <v>124</v>
      </c>
      <c r="F29" s="24">
        <v>120</v>
      </c>
      <c r="G29" s="179">
        <v>21520</v>
      </c>
      <c r="H29" s="355">
        <v>0</v>
      </c>
      <c r="I29" s="356">
        <v>0</v>
      </c>
      <c r="J29" s="357"/>
      <c r="K29" s="357"/>
      <c r="L29" s="357"/>
      <c r="M29" s="357"/>
      <c r="N29" s="32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</row>
    <row r="30" spans="1:37" s="34" customFormat="1" hidden="1" x14ac:dyDescent="0.2">
      <c r="A30" s="321" t="s">
        <v>125</v>
      </c>
      <c r="B30" s="322">
        <v>650</v>
      </c>
      <c r="C30" s="323">
        <v>1</v>
      </c>
      <c r="D30" s="324">
        <v>7</v>
      </c>
      <c r="E30" s="358"/>
      <c r="F30" s="322"/>
      <c r="G30" s="359">
        <f>G31</f>
        <v>0</v>
      </c>
      <c r="H30" s="360" t="e">
        <f>H31</f>
        <v>#REF!</v>
      </c>
      <c r="I30" s="361" t="e">
        <f>I31</f>
        <v>#REF!</v>
      </c>
      <c r="J30" s="3"/>
      <c r="K30" s="3"/>
      <c r="L30" s="3"/>
      <c r="M30" s="3"/>
      <c r="N30" s="18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</row>
    <row r="31" spans="1:37" s="35" customFormat="1" hidden="1" x14ac:dyDescent="0.2">
      <c r="A31" s="332" t="s">
        <v>112</v>
      </c>
      <c r="B31" s="21">
        <v>650</v>
      </c>
      <c r="C31" s="22">
        <v>1</v>
      </c>
      <c r="D31" s="23">
        <v>7</v>
      </c>
      <c r="E31" s="333" t="s">
        <v>113</v>
      </c>
      <c r="F31" s="21"/>
      <c r="G31" s="178">
        <f>G32</f>
        <v>0</v>
      </c>
      <c r="H31" s="334" t="e">
        <f>H33</f>
        <v>#REF!</v>
      </c>
      <c r="I31" s="335" t="e">
        <f>I33</f>
        <v>#REF!</v>
      </c>
      <c r="J31" s="63"/>
      <c r="K31" s="63"/>
      <c r="L31" s="63"/>
      <c r="M31" s="63"/>
      <c r="N31" s="28"/>
    </row>
    <row r="32" spans="1:37" s="29" customFormat="1" ht="31.5" hidden="1" x14ac:dyDescent="0.2">
      <c r="A32" s="353" t="s">
        <v>114</v>
      </c>
      <c r="B32" s="21">
        <v>650</v>
      </c>
      <c r="C32" s="22">
        <v>1</v>
      </c>
      <c r="D32" s="23">
        <v>7</v>
      </c>
      <c r="E32" s="333" t="s">
        <v>115</v>
      </c>
      <c r="F32" s="21"/>
      <c r="G32" s="178">
        <f>G33</f>
        <v>0</v>
      </c>
      <c r="H32" s="334" t="e">
        <f>H33</f>
        <v>#REF!</v>
      </c>
      <c r="I32" s="335" t="e">
        <f>I33</f>
        <v>#REF!</v>
      </c>
      <c r="J32" s="63"/>
      <c r="K32" s="63"/>
      <c r="L32" s="63"/>
      <c r="M32" s="63"/>
      <c r="N32" s="28"/>
    </row>
    <row r="33" spans="1:37" s="20" customFormat="1" hidden="1" x14ac:dyDescent="0.2">
      <c r="A33" s="332" t="s">
        <v>126</v>
      </c>
      <c r="B33" s="21">
        <v>650</v>
      </c>
      <c r="C33" s="22">
        <v>1</v>
      </c>
      <c r="D33" s="23">
        <v>7</v>
      </c>
      <c r="E33" s="333" t="s">
        <v>127</v>
      </c>
      <c r="F33" s="21"/>
      <c r="G33" s="178">
        <f>G34</f>
        <v>0</v>
      </c>
      <c r="H33" s="334" t="e">
        <f>#REF!+H34+H36</f>
        <v>#REF!</v>
      </c>
      <c r="I33" s="335" t="e">
        <f>#REF!+I34+I36</f>
        <v>#REF!</v>
      </c>
      <c r="J33" s="3"/>
      <c r="K33" s="3"/>
      <c r="L33" s="3"/>
      <c r="M33" s="3"/>
      <c r="N33" s="18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</row>
    <row r="34" spans="1:37" s="30" customFormat="1" ht="31.5" hidden="1" x14ac:dyDescent="0.2">
      <c r="A34" s="27" t="s">
        <v>128</v>
      </c>
      <c r="B34" s="21">
        <v>650</v>
      </c>
      <c r="C34" s="22">
        <v>1</v>
      </c>
      <c r="D34" s="23">
        <v>7</v>
      </c>
      <c r="E34" s="333" t="s">
        <v>127</v>
      </c>
      <c r="F34" s="21">
        <v>200</v>
      </c>
      <c r="G34" s="178">
        <f>G35</f>
        <v>0</v>
      </c>
      <c r="H34" s="110">
        <f>H35</f>
        <v>0</v>
      </c>
      <c r="I34" s="111">
        <f>I35</f>
        <v>0</v>
      </c>
      <c r="J34" s="63"/>
      <c r="K34" s="63"/>
      <c r="L34" s="63"/>
      <c r="M34" s="63"/>
      <c r="N34" s="28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</row>
    <row r="35" spans="1:37" s="30" customFormat="1" ht="31.5" hidden="1" x14ac:dyDescent="0.2">
      <c r="A35" s="31" t="s">
        <v>129</v>
      </c>
      <c r="B35" s="24">
        <v>650</v>
      </c>
      <c r="C35" s="25">
        <v>1</v>
      </c>
      <c r="D35" s="26">
        <v>7</v>
      </c>
      <c r="E35" s="341" t="s">
        <v>127</v>
      </c>
      <c r="F35" s="24">
        <v>240</v>
      </c>
      <c r="G35" s="179">
        <v>0</v>
      </c>
      <c r="H35" s="355">
        <v>0</v>
      </c>
      <c r="I35" s="356">
        <v>0</v>
      </c>
      <c r="J35" s="63"/>
      <c r="K35" s="63"/>
      <c r="L35" s="63"/>
      <c r="M35" s="63"/>
      <c r="N35" s="28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</row>
    <row r="36" spans="1:37" s="37" customFormat="1" x14ac:dyDescent="0.2">
      <c r="A36" s="321" t="s">
        <v>130</v>
      </c>
      <c r="B36" s="322">
        <v>650</v>
      </c>
      <c r="C36" s="323">
        <v>1</v>
      </c>
      <c r="D36" s="324">
        <v>11</v>
      </c>
      <c r="E36" s="325"/>
      <c r="F36" s="322"/>
      <c r="G36" s="326">
        <f t="shared" ref="G36:I37" si="2">G37</f>
        <v>275.7</v>
      </c>
      <c r="H36" s="360">
        <f t="shared" si="2"/>
        <v>0</v>
      </c>
      <c r="I36" s="361">
        <f t="shared" si="2"/>
        <v>0</v>
      </c>
      <c r="J36" s="3"/>
      <c r="K36" s="3"/>
      <c r="L36" s="3"/>
      <c r="M36" s="3"/>
      <c r="N36" s="18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</row>
    <row r="37" spans="1:37" s="36" customFormat="1" x14ac:dyDescent="0.2">
      <c r="A37" s="332" t="s">
        <v>112</v>
      </c>
      <c r="B37" s="21">
        <v>650</v>
      </c>
      <c r="C37" s="22">
        <v>1</v>
      </c>
      <c r="D37" s="23">
        <v>11</v>
      </c>
      <c r="E37" s="333" t="s">
        <v>113</v>
      </c>
      <c r="F37" s="21"/>
      <c r="G37" s="178">
        <f t="shared" si="2"/>
        <v>275.7</v>
      </c>
      <c r="H37" s="334">
        <f t="shared" si="2"/>
        <v>0</v>
      </c>
      <c r="I37" s="335">
        <f t="shared" si="2"/>
        <v>0</v>
      </c>
      <c r="J37" s="3"/>
      <c r="K37" s="3"/>
      <c r="L37" s="3"/>
      <c r="M37" s="3"/>
      <c r="N37" s="18"/>
    </row>
    <row r="38" spans="1:37" s="37" customFormat="1" x14ac:dyDescent="0.2">
      <c r="A38" s="332" t="s">
        <v>131</v>
      </c>
      <c r="B38" s="21">
        <v>650</v>
      </c>
      <c r="C38" s="22">
        <v>1</v>
      </c>
      <c r="D38" s="23">
        <v>11</v>
      </c>
      <c r="E38" s="333" t="s">
        <v>132</v>
      </c>
      <c r="F38" s="21"/>
      <c r="G38" s="178">
        <f>G39</f>
        <v>275.7</v>
      </c>
      <c r="H38" s="334">
        <f>H40</f>
        <v>0</v>
      </c>
      <c r="I38" s="335">
        <f>I40</f>
        <v>0</v>
      </c>
      <c r="J38" s="3"/>
      <c r="K38" s="3"/>
      <c r="L38" s="3"/>
      <c r="M38" s="3"/>
      <c r="N38" s="18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</row>
    <row r="39" spans="1:37" s="37" customFormat="1" x14ac:dyDescent="0.2">
      <c r="A39" s="332" t="s">
        <v>133</v>
      </c>
      <c r="B39" s="21">
        <v>650</v>
      </c>
      <c r="C39" s="22">
        <v>1</v>
      </c>
      <c r="D39" s="23">
        <v>11</v>
      </c>
      <c r="E39" s="333" t="s">
        <v>134</v>
      </c>
      <c r="F39" s="21"/>
      <c r="G39" s="178">
        <f>G40</f>
        <v>275.7</v>
      </c>
      <c r="H39" s="334">
        <f>H40</f>
        <v>0</v>
      </c>
      <c r="I39" s="335">
        <f>I40</f>
        <v>0</v>
      </c>
      <c r="J39" s="3"/>
      <c r="K39" s="3"/>
      <c r="L39" s="3"/>
      <c r="M39" s="3"/>
      <c r="N39" s="18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</row>
    <row r="40" spans="1:37" s="37" customFormat="1" x14ac:dyDescent="0.25">
      <c r="A40" s="336" t="s">
        <v>135</v>
      </c>
      <c r="B40" s="21">
        <v>650</v>
      </c>
      <c r="C40" s="22">
        <v>1</v>
      </c>
      <c r="D40" s="23">
        <v>11</v>
      </c>
      <c r="E40" s="333" t="s">
        <v>134</v>
      </c>
      <c r="F40" s="21">
        <v>800</v>
      </c>
      <c r="G40" s="178">
        <f>G41</f>
        <v>275.7</v>
      </c>
      <c r="H40" s="338">
        <f>H41</f>
        <v>0</v>
      </c>
      <c r="I40" s="339">
        <f>I41</f>
        <v>0</v>
      </c>
      <c r="J40" s="3"/>
      <c r="K40" s="3"/>
      <c r="L40" s="3"/>
      <c r="M40" s="3"/>
      <c r="N40" s="18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</row>
    <row r="41" spans="1:37" s="37" customFormat="1" x14ac:dyDescent="0.25">
      <c r="A41" s="362" t="s">
        <v>136</v>
      </c>
      <c r="B41" s="24">
        <v>650</v>
      </c>
      <c r="C41" s="25">
        <v>1</v>
      </c>
      <c r="D41" s="26">
        <v>11</v>
      </c>
      <c r="E41" s="341" t="s">
        <v>134</v>
      </c>
      <c r="F41" s="24">
        <v>870</v>
      </c>
      <c r="G41" s="179">
        <v>275.7</v>
      </c>
      <c r="H41" s="363">
        <v>0</v>
      </c>
      <c r="I41" s="364">
        <v>0</v>
      </c>
      <c r="J41" s="3"/>
      <c r="K41" s="3"/>
      <c r="L41" s="3"/>
      <c r="M41" s="3"/>
      <c r="N41" s="18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</row>
    <row r="42" spans="1:37" s="34" customFormat="1" ht="17.45" customHeight="1" x14ac:dyDescent="0.2">
      <c r="A42" s="321" t="s">
        <v>137</v>
      </c>
      <c r="B42" s="322">
        <v>650</v>
      </c>
      <c r="C42" s="323">
        <v>1</v>
      </c>
      <c r="D42" s="324">
        <v>13</v>
      </c>
      <c r="E42" s="322"/>
      <c r="F42" s="322"/>
      <c r="G42" s="326">
        <f>G43+G50</f>
        <v>7320.2</v>
      </c>
      <c r="H42" s="360">
        <f>H50</f>
        <v>0</v>
      </c>
      <c r="I42" s="361">
        <f>I50</f>
        <v>0</v>
      </c>
      <c r="J42" s="3"/>
      <c r="K42" s="3"/>
      <c r="L42" s="3"/>
      <c r="M42" s="3"/>
      <c r="N42" s="18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</row>
    <row r="43" spans="1:37" s="35" customFormat="1" ht="45.6" hidden="1" customHeight="1" x14ac:dyDescent="0.2">
      <c r="A43" s="365" t="s">
        <v>138</v>
      </c>
      <c r="B43" s="21">
        <v>650</v>
      </c>
      <c r="C43" s="22">
        <v>1</v>
      </c>
      <c r="D43" s="23">
        <v>13</v>
      </c>
      <c r="E43" s="333" t="s">
        <v>139</v>
      </c>
      <c r="F43" s="21"/>
      <c r="G43" s="366">
        <f>G44</f>
        <v>0</v>
      </c>
      <c r="H43" s="334">
        <f>H45</f>
        <v>0</v>
      </c>
      <c r="I43" s="335">
        <f>I45</f>
        <v>0</v>
      </c>
      <c r="J43" s="63"/>
      <c r="K43" s="63"/>
      <c r="L43" s="63"/>
      <c r="M43" s="63"/>
      <c r="N43" s="28"/>
    </row>
    <row r="44" spans="1:37" s="29" customFormat="1" ht="31.9" hidden="1" customHeight="1" x14ac:dyDescent="0.2">
      <c r="A44" s="367" t="s">
        <v>140</v>
      </c>
      <c r="B44" s="21">
        <v>650</v>
      </c>
      <c r="C44" s="22">
        <v>1</v>
      </c>
      <c r="D44" s="23">
        <v>13</v>
      </c>
      <c r="E44" s="333" t="s">
        <v>141</v>
      </c>
      <c r="F44" s="21"/>
      <c r="G44" s="366">
        <f>G45</f>
        <v>0</v>
      </c>
      <c r="H44" s="334">
        <f>H45</f>
        <v>0</v>
      </c>
      <c r="I44" s="335">
        <f>I45</f>
        <v>0</v>
      </c>
      <c r="J44" s="63"/>
      <c r="K44" s="63"/>
      <c r="L44" s="63"/>
      <c r="M44" s="63"/>
      <c r="N44" s="28"/>
    </row>
    <row r="45" spans="1:37" s="29" customFormat="1" ht="31.9" hidden="1" customHeight="1" x14ac:dyDescent="0.2">
      <c r="A45" s="365" t="s">
        <v>142</v>
      </c>
      <c r="B45" s="21">
        <v>650</v>
      </c>
      <c r="C45" s="22">
        <v>1</v>
      </c>
      <c r="D45" s="23">
        <v>13</v>
      </c>
      <c r="E45" s="333" t="s">
        <v>143</v>
      </c>
      <c r="F45" s="21"/>
      <c r="G45" s="366">
        <f>G46+G48</f>
        <v>0</v>
      </c>
      <c r="H45" s="334">
        <f>H46+H50</f>
        <v>0</v>
      </c>
      <c r="I45" s="335">
        <f>I46+I50</f>
        <v>0</v>
      </c>
      <c r="J45" s="63"/>
      <c r="K45" s="63"/>
      <c r="L45" s="63"/>
      <c r="M45" s="63"/>
      <c r="N45" s="28"/>
    </row>
    <row r="46" spans="1:37" s="29" customFormat="1" ht="31.9" hidden="1" customHeight="1" x14ac:dyDescent="0.2">
      <c r="A46" s="368" t="s">
        <v>144</v>
      </c>
      <c r="B46" s="21">
        <v>650</v>
      </c>
      <c r="C46" s="22">
        <v>1</v>
      </c>
      <c r="D46" s="23">
        <v>13</v>
      </c>
      <c r="E46" s="333" t="s">
        <v>145</v>
      </c>
      <c r="F46" s="21">
        <v>200</v>
      </c>
      <c r="G46" s="366">
        <f>G47</f>
        <v>0</v>
      </c>
      <c r="H46" s="334">
        <f>H47</f>
        <v>0</v>
      </c>
      <c r="I46" s="335">
        <f>I47</f>
        <v>0</v>
      </c>
      <c r="J46" s="63"/>
      <c r="K46" s="63"/>
      <c r="L46" s="63"/>
      <c r="M46" s="63"/>
      <c r="N46" s="28"/>
    </row>
    <row r="47" spans="1:37" s="29" customFormat="1" ht="31.5" hidden="1" x14ac:dyDescent="0.2">
      <c r="A47" s="31" t="s">
        <v>129</v>
      </c>
      <c r="B47" s="24">
        <v>650</v>
      </c>
      <c r="C47" s="25">
        <v>1</v>
      </c>
      <c r="D47" s="26">
        <v>13</v>
      </c>
      <c r="E47" s="341" t="s">
        <v>145</v>
      </c>
      <c r="F47" s="24">
        <v>240</v>
      </c>
      <c r="G47" s="179">
        <v>0</v>
      </c>
      <c r="H47" s="369">
        <v>0</v>
      </c>
      <c r="I47" s="370">
        <v>0</v>
      </c>
      <c r="J47" s="63"/>
      <c r="K47" s="63"/>
      <c r="L47" s="63"/>
      <c r="M47" s="63"/>
      <c r="N47" s="28"/>
    </row>
    <row r="48" spans="1:37" s="29" customFormat="1" ht="31.9" hidden="1" customHeight="1" x14ac:dyDescent="0.2">
      <c r="A48" s="368" t="s">
        <v>146</v>
      </c>
      <c r="B48" s="21">
        <v>650</v>
      </c>
      <c r="C48" s="22">
        <v>1</v>
      </c>
      <c r="D48" s="23">
        <v>13</v>
      </c>
      <c r="E48" s="333" t="s">
        <v>147</v>
      </c>
      <c r="F48" s="21">
        <v>200</v>
      </c>
      <c r="G48" s="366">
        <f>G49</f>
        <v>0</v>
      </c>
      <c r="H48" s="334">
        <f>H49</f>
        <v>0</v>
      </c>
      <c r="I48" s="335">
        <f>I49</f>
        <v>0</v>
      </c>
      <c r="J48" s="63"/>
      <c r="K48" s="63"/>
      <c r="L48" s="63"/>
      <c r="M48" s="63"/>
      <c r="N48" s="28"/>
    </row>
    <row r="49" spans="1:37" s="29" customFormat="1" ht="31.5" hidden="1" x14ac:dyDescent="0.2">
      <c r="A49" s="31" t="s">
        <v>129</v>
      </c>
      <c r="B49" s="24">
        <v>650</v>
      </c>
      <c r="C49" s="25">
        <v>1</v>
      </c>
      <c r="D49" s="26">
        <v>13</v>
      </c>
      <c r="E49" s="341" t="s">
        <v>147</v>
      </c>
      <c r="F49" s="24">
        <v>240</v>
      </c>
      <c r="G49" s="179">
        <v>0</v>
      </c>
      <c r="H49" s="369">
        <v>0</v>
      </c>
      <c r="I49" s="370">
        <v>0</v>
      </c>
      <c r="J49" s="63"/>
      <c r="K49" s="63"/>
      <c r="L49" s="63"/>
      <c r="M49" s="63"/>
      <c r="N49" s="28"/>
    </row>
    <row r="50" spans="1:37" s="35" customFormat="1" x14ac:dyDescent="0.2">
      <c r="A50" s="332" t="s">
        <v>112</v>
      </c>
      <c r="B50" s="21">
        <v>650</v>
      </c>
      <c r="C50" s="22">
        <v>1</v>
      </c>
      <c r="D50" s="23">
        <v>13</v>
      </c>
      <c r="E50" s="333" t="s">
        <v>113</v>
      </c>
      <c r="F50" s="21"/>
      <c r="G50" s="178">
        <f>G52+G58+G65</f>
        <v>7320.2</v>
      </c>
      <c r="H50" s="334">
        <f>H52</f>
        <v>0</v>
      </c>
      <c r="I50" s="335">
        <f>I52</f>
        <v>0</v>
      </c>
      <c r="J50" s="63"/>
      <c r="K50" s="63"/>
      <c r="L50" s="63"/>
      <c r="M50" s="63"/>
      <c r="N50" s="28"/>
    </row>
    <row r="51" spans="1:37" s="29" customFormat="1" ht="31.5" x14ac:dyDescent="0.2">
      <c r="A51" s="353" t="s">
        <v>114</v>
      </c>
      <c r="B51" s="21">
        <v>650</v>
      </c>
      <c r="C51" s="22">
        <v>1</v>
      </c>
      <c r="D51" s="23">
        <v>13</v>
      </c>
      <c r="E51" s="333" t="s">
        <v>115</v>
      </c>
      <c r="F51" s="21"/>
      <c r="G51" s="178">
        <f>G52+G58</f>
        <v>7234.2</v>
      </c>
      <c r="H51" s="334">
        <f>H52</f>
        <v>0</v>
      </c>
      <c r="I51" s="335">
        <f>I52</f>
        <v>0</v>
      </c>
      <c r="J51" s="63"/>
      <c r="K51" s="63"/>
      <c r="L51" s="63"/>
      <c r="M51" s="63"/>
      <c r="N51" s="28"/>
    </row>
    <row r="52" spans="1:37" s="29" customFormat="1" ht="47.25" x14ac:dyDescent="0.2">
      <c r="A52" s="332" t="s">
        <v>148</v>
      </c>
      <c r="B52" s="21">
        <v>650</v>
      </c>
      <c r="C52" s="22">
        <v>1</v>
      </c>
      <c r="D52" s="23">
        <v>13</v>
      </c>
      <c r="E52" s="333" t="s">
        <v>149</v>
      </c>
      <c r="F52" s="21"/>
      <c r="G52" s="178">
        <f>G53+G55</f>
        <v>1393.2</v>
      </c>
      <c r="H52" s="334">
        <f>H53+H55</f>
        <v>0</v>
      </c>
      <c r="I52" s="335">
        <f>I53+I55</f>
        <v>0</v>
      </c>
      <c r="J52" s="63"/>
      <c r="K52" s="63"/>
      <c r="L52" s="63"/>
      <c r="M52" s="63"/>
      <c r="N52" s="28"/>
    </row>
    <row r="53" spans="1:37" s="29" customFormat="1" ht="31.5" x14ac:dyDescent="0.2">
      <c r="A53" s="27" t="s">
        <v>128</v>
      </c>
      <c r="B53" s="21">
        <v>650</v>
      </c>
      <c r="C53" s="22">
        <v>1</v>
      </c>
      <c r="D53" s="23">
        <v>13</v>
      </c>
      <c r="E53" s="333" t="s">
        <v>149</v>
      </c>
      <c r="F53" s="21">
        <v>200</v>
      </c>
      <c r="G53" s="178">
        <f>G54</f>
        <v>176.2</v>
      </c>
      <c r="H53" s="334">
        <f>H54</f>
        <v>0</v>
      </c>
      <c r="I53" s="335">
        <f>I54</f>
        <v>0</v>
      </c>
      <c r="J53" s="63"/>
      <c r="K53" s="63"/>
      <c r="L53" s="63"/>
      <c r="M53" s="63"/>
      <c r="N53" s="28"/>
    </row>
    <row r="54" spans="1:37" s="29" customFormat="1" ht="31.5" x14ac:dyDescent="0.2">
      <c r="A54" s="31" t="s">
        <v>129</v>
      </c>
      <c r="B54" s="24">
        <v>650</v>
      </c>
      <c r="C54" s="25">
        <v>1</v>
      </c>
      <c r="D54" s="26">
        <v>13</v>
      </c>
      <c r="E54" s="341" t="s">
        <v>149</v>
      </c>
      <c r="F54" s="24">
        <v>240</v>
      </c>
      <c r="G54" s="179">
        <v>176.2</v>
      </c>
      <c r="H54" s="369">
        <v>0</v>
      </c>
      <c r="I54" s="370">
        <v>0</v>
      </c>
      <c r="J54" s="63"/>
      <c r="K54" s="63"/>
      <c r="L54" s="63"/>
      <c r="M54" s="63"/>
      <c r="N54" s="28"/>
    </row>
    <row r="55" spans="1:37" s="29" customFormat="1" ht="13.9" customHeight="1" x14ac:dyDescent="0.25">
      <c r="A55" s="337" t="s">
        <v>150</v>
      </c>
      <c r="B55" s="21">
        <v>650</v>
      </c>
      <c r="C55" s="22">
        <v>1</v>
      </c>
      <c r="D55" s="23">
        <v>13</v>
      </c>
      <c r="E55" s="333" t="s">
        <v>149</v>
      </c>
      <c r="F55" s="21">
        <v>800</v>
      </c>
      <c r="G55" s="178">
        <f>G57+G56</f>
        <v>1217</v>
      </c>
      <c r="H55" s="334">
        <f>H57</f>
        <v>0</v>
      </c>
      <c r="I55" s="335">
        <f>I57</f>
        <v>0</v>
      </c>
      <c r="J55" s="63"/>
      <c r="K55" s="63"/>
      <c r="L55" s="63"/>
      <c r="M55" s="63"/>
      <c r="N55" s="28"/>
    </row>
    <row r="56" spans="1:37" s="29" customFormat="1" ht="31.15" hidden="1" customHeight="1" x14ac:dyDescent="0.2">
      <c r="A56" s="31" t="s">
        <v>151</v>
      </c>
      <c r="B56" s="24">
        <v>650</v>
      </c>
      <c r="C56" s="25">
        <v>1</v>
      </c>
      <c r="D56" s="26">
        <v>13</v>
      </c>
      <c r="E56" s="341" t="s">
        <v>149</v>
      </c>
      <c r="F56" s="24">
        <v>830</v>
      </c>
      <c r="G56" s="179">
        <v>0</v>
      </c>
      <c r="H56" s="369">
        <v>0</v>
      </c>
      <c r="I56" s="370">
        <v>0</v>
      </c>
      <c r="J56" s="63"/>
      <c r="K56" s="63"/>
      <c r="L56" s="63"/>
      <c r="M56" s="63"/>
      <c r="N56" s="28"/>
    </row>
    <row r="57" spans="1:37" s="29" customFormat="1" x14ac:dyDescent="0.2">
      <c r="A57" s="31" t="s">
        <v>152</v>
      </c>
      <c r="B57" s="24">
        <v>650</v>
      </c>
      <c r="C57" s="25">
        <v>1</v>
      </c>
      <c r="D57" s="26">
        <v>13</v>
      </c>
      <c r="E57" s="341" t="s">
        <v>149</v>
      </c>
      <c r="F57" s="24">
        <v>850</v>
      </c>
      <c r="G57" s="179">
        <v>1217</v>
      </c>
      <c r="H57" s="369">
        <v>0</v>
      </c>
      <c r="I57" s="370">
        <v>0</v>
      </c>
      <c r="J57" s="63"/>
      <c r="K57" s="63"/>
      <c r="L57" s="63"/>
      <c r="M57" s="63"/>
      <c r="N57" s="28"/>
    </row>
    <row r="58" spans="1:37" s="20" customFormat="1" x14ac:dyDescent="0.2">
      <c r="A58" s="332" t="s">
        <v>126</v>
      </c>
      <c r="B58" s="21">
        <v>650</v>
      </c>
      <c r="C58" s="22">
        <v>1</v>
      </c>
      <c r="D58" s="23">
        <v>13</v>
      </c>
      <c r="E58" s="333" t="s">
        <v>127</v>
      </c>
      <c r="F58" s="21"/>
      <c r="G58" s="178">
        <f>G59+G61+G63</f>
        <v>5841</v>
      </c>
      <c r="H58" s="334">
        <f>H59+H61+H63</f>
        <v>0</v>
      </c>
      <c r="I58" s="335">
        <f>I59+I61+I63</f>
        <v>0</v>
      </c>
      <c r="J58" s="3"/>
      <c r="K58" s="3"/>
      <c r="L58" s="3"/>
      <c r="M58" s="3"/>
      <c r="N58" s="18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59" spans="1:37" s="30" customFormat="1" ht="63" x14ac:dyDescent="0.2">
      <c r="A59" s="27" t="s">
        <v>118</v>
      </c>
      <c r="B59" s="21">
        <v>650</v>
      </c>
      <c r="C59" s="22">
        <v>1</v>
      </c>
      <c r="D59" s="23">
        <v>13</v>
      </c>
      <c r="E59" s="333" t="s">
        <v>127</v>
      </c>
      <c r="F59" s="21">
        <v>100</v>
      </c>
      <c r="G59" s="178">
        <f>G60</f>
        <v>645</v>
      </c>
      <c r="H59" s="110">
        <f>H60</f>
        <v>0</v>
      </c>
      <c r="I59" s="111">
        <f>I60</f>
        <v>0</v>
      </c>
      <c r="J59" s="63"/>
      <c r="K59" s="63"/>
      <c r="L59" s="63"/>
      <c r="M59" s="63"/>
      <c r="N59" s="28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</row>
    <row r="60" spans="1:37" s="30" customFormat="1" ht="31.5" x14ac:dyDescent="0.2">
      <c r="A60" s="31" t="s">
        <v>119</v>
      </c>
      <c r="B60" s="24">
        <v>650</v>
      </c>
      <c r="C60" s="25">
        <v>1</v>
      </c>
      <c r="D60" s="26">
        <v>13</v>
      </c>
      <c r="E60" s="341" t="s">
        <v>127</v>
      </c>
      <c r="F60" s="24">
        <v>120</v>
      </c>
      <c r="G60" s="179">
        <v>645</v>
      </c>
      <c r="H60" s="355">
        <v>0</v>
      </c>
      <c r="I60" s="356">
        <v>0</v>
      </c>
      <c r="J60" s="63"/>
      <c r="K60" s="63"/>
      <c r="L60" s="63"/>
      <c r="M60" s="371">
        <f>G60</f>
        <v>645</v>
      </c>
      <c r="N60" s="28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</row>
    <row r="61" spans="1:37" s="30" customFormat="1" ht="31.5" x14ac:dyDescent="0.2">
      <c r="A61" s="27" t="s">
        <v>128</v>
      </c>
      <c r="B61" s="21">
        <v>650</v>
      </c>
      <c r="C61" s="22">
        <v>1</v>
      </c>
      <c r="D61" s="23">
        <v>13</v>
      </c>
      <c r="E61" s="333" t="s">
        <v>127</v>
      </c>
      <c r="F61" s="21">
        <v>200</v>
      </c>
      <c r="G61" s="178">
        <f>G62</f>
        <v>5171</v>
      </c>
      <c r="H61" s="110">
        <f>H62</f>
        <v>0</v>
      </c>
      <c r="I61" s="111">
        <f>I62</f>
        <v>0</v>
      </c>
      <c r="J61" s="63"/>
      <c r="K61" s="63"/>
      <c r="L61" s="63"/>
      <c r="M61" s="63"/>
      <c r="N61" s="28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</row>
    <row r="62" spans="1:37" s="30" customFormat="1" ht="30" customHeight="1" x14ac:dyDescent="0.2">
      <c r="A62" s="31" t="s">
        <v>129</v>
      </c>
      <c r="B62" s="24">
        <v>650</v>
      </c>
      <c r="C62" s="25">
        <v>1</v>
      </c>
      <c r="D62" s="26">
        <v>13</v>
      </c>
      <c r="E62" s="341" t="s">
        <v>127</v>
      </c>
      <c r="F62" s="24">
        <v>240</v>
      </c>
      <c r="G62" s="179">
        <v>5171</v>
      </c>
      <c r="H62" s="355">
        <v>0</v>
      </c>
      <c r="I62" s="356">
        <v>0</v>
      </c>
      <c r="J62" s="63"/>
      <c r="K62" s="63"/>
      <c r="L62" s="63"/>
      <c r="M62" s="63"/>
      <c r="N62" s="28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</row>
    <row r="63" spans="1:37" s="29" customFormat="1" ht="24.75" customHeight="1" x14ac:dyDescent="0.25">
      <c r="A63" s="342" t="s">
        <v>150</v>
      </c>
      <c r="B63" s="21">
        <v>650</v>
      </c>
      <c r="C63" s="22">
        <v>1</v>
      </c>
      <c r="D63" s="23">
        <v>13</v>
      </c>
      <c r="E63" s="333" t="s">
        <v>127</v>
      </c>
      <c r="F63" s="21">
        <v>800</v>
      </c>
      <c r="G63" s="178">
        <f>G64</f>
        <v>25</v>
      </c>
      <c r="H63" s="372">
        <f>H64</f>
        <v>0</v>
      </c>
      <c r="I63" s="373">
        <f>I64</f>
        <v>0</v>
      </c>
      <c r="J63" s="63"/>
      <c r="K63" s="63"/>
      <c r="L63" s="63"/>
      <c r="M63" s="63"/>
      <c r="N63" s="28"/>
    </row>
    <row r="64" spans="1:37" s="29" customFormat="1" ht="24.75" customHeight="1" x14ac:dyDescent="0.2">
      <c r="A64" s="31" t="s">
        <v>152</v>
      </c>
      <c r="B64" s="24">
        <v>650</v>
      </c>
      <c r="C64" s="25">
        <v>1</v>
      </c>
      <c r="D64" s="26">
        <v>13</v>
      </c>
      <c r="E64" s="341" t="s">
        <v>127</v>
      </c>
      <c r="F64" s="24">
        <v>850</v>
      </c>
      <c r="G64" s="179">
        <v>25</v>
      </c>
      <c r="H64" s="372">
        <v>0</v>
      </c>
      <c r="I64" s="373">
        <v>0</v>
      </c>
      <c r="J64" s="63"/>
      <c r="K64" s="63"/>
      <c r="L64" s="63"/>
      <c r="M64" s="63"/>
      <c r="N64" s="28"/>
    </row>
    <row r="65" spans="1:37" s="20" customFormat="1" ht="65.25" customHeight="1" x14ac:dyDescent="0.2">
      <c r="A65" s="332" t="s">
        <v>153</v>
      </c>
      <c r="B65" s="21">
        <v>650</v>
      </c>
      <c r="C65" s="22">
        <v>1</v>
      </c>
      <c r="D65" s="23">
        <v>13</v>
      </c>
      <c r="E65" s="333" t="s">
        <v>154</v>
      </c>
      <c r="F65" s="21"/>
      <c r="G65" s="178">
        <f>G66</f>
        <v>86</v>
      </c>
      <c r="H65" s="334">
        <v>0</v>
      </c>
      <c r="I65" s="335">
        <v>0</v>
      </c>
      <c r="J65" s="3"/>
      <c r="K65" s="3"/>
      <c r="L65" s="3"/>
      <c r="M65" s="3"/>
      <c r="N65" s="18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</row>
    <row r="66" spans="1:37" s="30" customFormat="1" ht="27.6" customHeight="1" x14ac:dyDescent="0.2">
      <c r="A66" s="27" t="s">
        <v>333</v>
      </c>
      <c r="B66" s="21">
        <v>650</v>
      </c>
      <c r="C66" s="22">
        <v>1</v>
      </c>
      <c r="D66" s="23">
        <v>13</v>
      </c>
      <c r="E66" s="333" t="s">
        <v>154</v>
      </c>
      <c r="F66" s="21">
        <v>500</v>
      </c>
      <c r="G66" s="178">
        <f>G67</f>
        <v>86</v>
      </c>
      <c r="H66" s="110">
        <f>H67</f>
        <v>0</v>
      </c>
      <c r="I66" s="111">
        <f>I67</f>
        <v>0</v>
      </c>
      <c r="J66" s="63"/>
      <c r="K66" s="63"/>
      <c r="L66" s="63"/>
      <c r="M66" s="63"/>
      <c r="N66" s="28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</row>
    <row r="67" spans="1:37" s="30" customFormat="1" ht="19.899999999999999" customHeight="1" thickBot="1" x14ac:dyDescent="0.25">
      <c r="A67" s="31" t="s">
        <v>334</v>
      </c>
      <c r="B67" s="24">
        <v>650</v>
      </c>
      <c r="C67" s="25">
        <v>1</v>
      </c>
      <c r="D67" s="26">
        <v>13</v>
      </c>
      <c r="E67" s="341" t="s">
        <v>154</v>
      </c>
      <c r="F67" s="24">
        <v>540</v>
      </c>
      <c r="G67" s="179">
        <v>86</v>
      </c>
      <c r="H67" s="355">
        <v>0</v>
      </c>
      <c r="I67" s="356">
        <v>0</v>
      </c>
      <c r="J67" s="63"/>
      <c r="K67" s="63"/>
      <c r="L67" s="63"/>
      <c r="M67" s="63"/>
      <c r="N67" s="28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</row>
    <row r="68" spans="1:37" s="20" customFormat="1" ht="16.5" thickBot="1" x14ac:dyDescent="0.25">
      <c r="A68" s="374" t="s">
        <v>155</v>
      </c>
      <c r="B68" s="375">
        <v>650</v>
      </c>
      <c r="C68" s="375" t="s">
        <v>156</v>
      </c>
      <c r="D68" s="376"/>
      <c r="E68" s="316"/>
      <c r="F68" s="313"/>
      <c r="G68" s="317">
        <f>G69</f>
        <v>435.5</v>
      </c>
      <c r="H68" s="377">
        <f>H69</f>
        <v>788</v>
      </c>
      <c r="I68" s="378">
        <f>I69</f>
        <v>788</v>
      </c>
      <c r="J68" s="3"/>
      <c r="K68" s="3"/>
      <c r="L68" s="3"/>
      <c r="M68" s="3"/>
      <c r="N68" s="18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</row>
    <row r="69" spans="1:37" s="20" customFormat="1" x14ac:dyDescent="0.2">
      <c r="A69" s="321" t="s">
        <v>157</v>
      </c>
      <c r="B69" s="379">
        <v>650</v>
      </c>
      <c r="C69" s="379" t="s">
        <v>156</v>
      </c>
      <c r="D69" s="379" t="s">
        <v>158</v>
      </c>
      <c r="E69" s="325"/>
      <c r="F69" s="322"/>
      <c r="G69" s="326">
        <f>G70</f>
        <v>435.5</v>
      </c>
      <c r="H69" s="327">
        <f t="shared" ref="H69:I73" si="3">H70</f>
        <v>788</v>
      </c>
      <c r="I69" s="380">
        <f t="shared" si="3"/>
        <v>788</v>
      </c>
      <c r="J69" s="3"/>
      <c r="K69" s="3"/>
      <c r="L69" s="3"/>
      <c r="M69" s="3"/>
      <c r="N69" s="18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</row>
    <row r="70" spans="1:37" s="19" customFormat="1" ht="19.5" customHeight="1" x14ac:dyDescent="0.2">
      <c r="A70" s="332" t="s">
        <v>159</v>
      </c>
      <c r="B70" s="38">
        <v>650</v>
      </c>
      <c r="C70" s="38" t="s">
        <v>156</v>
      </c>
      <c r="D70" s="38" t="s">
        <v>158</v>
      </c>
      <c r="E70" s="333" t="s">
        <v>113</v>
      </c>
      <c r="F70" s="21"/>
      <c r="G70" s="178">
        <f>G71</f>
        <v>435.5</v>
      </c>
      <c r="H70" s="334">
        <f t="shared" si="3"/>
        <v>788</v>
      </c>
      <c r="I70" s="381">
        <f t="shared" si="3"/>
        <v>788</v>
      </c>
      <c r="J70" s="3"/>
      <c r="K70" s="3"/>
      <c r="L70" s="3"/>
      <c r="M70" s="3"/>
      <c r="N70" s="18"/>
    </row>
    <row r="71" spans="1:37" s="20" customFormat="1" ht="36.75" customHeight="1" x14ac:dyDescent="0.2">
      <c r="A71" s="382" t="s">
        <v>160</v>
      </c>
      <c r="B71" s="38">
        <v>650</v>
      </c>
      <c r="C71" s="38" t="s">
        <v>156</v>
      </c>
      <c r="D71" s="38" t="s">
        <v>158</v>
      </c>
      <c r="E71" s="333" t="s">
        <v>161</v>
      </c>
      <c r="F71" s="21"/>
      <c r="G71" s="178">
        <f>G73+G75</f>
        <v>435.5</v>
      </c>
      <c r="H71" s="334">
        <f>H73+H75</f>
        <v>788</v>
      </c>
      <c r="I71" s="381">
        <f>I73+I75</f>
        <v>788</v>
      </c>
      <c r="J71" s="3"/>
      <c r="K71" s="3"/>
      <c r="L71" s="3"/>
      <c r="M71" s="3"/>
      <c r="N71" s="18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</row>
    <row r="72" spans="1:37" s="20" customFormat="1" ht="34.15" customHeight="1" x14ac:dyDescent="0.2">
      <c r="A72" s="382" t="s">
        <v>162</v>
      </c>
      <c r="B72" s="38">
        <v>650</v>
      </c>
      <c r="C72" s="38" t="s">
        <v>156</v>
      </c>
      <c r="D72" s="38" t="s">
        <v>158</v>
      </c>
      <c r="E72" s="38" t="s">
        <v>163</v>
      </c>
      <c r="F72" s="21"/>
      <c r="G72" s="178">
        <f>G73</f>
        <v>435.5</v>
      </c>
      <c r="H72" s="110">
        <f>H73</f>
        <v>778</v>
      </c>
      <c r="I72" s="383">
        <f>I73</f>
        <v>778</v>
      </c>
      <c r="J72" s="3"/>
      <c r="K72" s="3"/>
      <c r="L72" s="3"/>
      <c r="M72" s="3"/>
      <c r="N72" s="18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</row>
    <row r="73" spans="1:37" s="20" customFormat="1" ht="63" x14ac:dyDescent="0.2">
      <c r="A73" s="27" t="s">
        <v>118</v>
      </c>
      <c r="B73" s="38">
        <v>650</v>
      </c>
      <c r="C73" s="38" t="s">
        <v>156</v>
      </c>
      <c r="D73" s="38" t="s">
        <v>158</v>
      </c>
      <c r="E73" s="38" t="s">
        <v>163</v>
      </c>
      <c r="F73" s="21">
        <v>100</v>
      </c>
      <c r="G73" s="178">
        <f>G74</f>
        <v>435.5</v>
      </c>
      <c r="H73" s="110">
        <f t="shared" si="3"/>
        <v>778</v>
      </c>
      <c r="I73" s="383">
        <f t="shared" si="3"/>
        <v>778</v>
      </c>
      <c r="J73" s="3"/>
      <c r="K73" s="3"/>
      <c r="L73" s="3"/>
      <c r="M73" s="3"/>
      <c r="N73" s="18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</row>
    <row r="74" spans="1:37" s="20" customFormat="1" ht="30.6" customHeight="1" thickBot="1" x14ac:dyDescent="0.25">
      <c r="A74" s="31" t="s">
        <v>119</v>
      </c>
      <c r="B74" s="39">
        <v>650</v>
      </c>
      <c r="C74" s="39" t="s">
        <v>156</v>
      </c>
      <c r="D74" s="39" t="s">
        <v>158</v>
      </c>
      <c r="E74" s="39" t="s">
        <v>163</v>
      </c>
      <c r="F74" s="24">
        <v>120</v>
      </c>
      <c r="G74" s="179">
        <v>435.5</v>
      </c>
      <c r="H74" s="355">
        <v>778</v>
      </c>
      <c r="I74" s="384">
        <v>778</v>
      </c>
      <c r="J74" s="3"/>
      <c r="K74" s="3"/>
      <c r="L74" s="3"/>
      <c r="M74" s="3"/>
      <c r="N74" s="18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</row>
    <row r="75" spans="1:37" s="30" customFormat="1" ht="24" hidden="1" customHeight="1" thickBot="1" x14ac:dyDescent="0.25">
      <c r="A75" s="27" t="s">
        <v>128</v>
      </c>
      <c r="B75" s="21">
        <v>650</v>
      </c>
      <c r="C75" s="22" t="s">
        <v>156</v>
      </c>
      <c r="D75" s="23" t="s">
        <v>158</v>
      </c>
      <c r="E75" s="38" t="s">
        <v>163</v>
      </c>
      <c r="F75" s="21">
        <v>200</v>
      </c>
      <c r="G75" s="178">
        <f>G76</f>
        <v>0</v>
      </c>
      <c r="H75" s="110">
        <f>H76</f>
        <v>10</v>
      </c>
      <c r="I75" s="111">
        <f>I76</f>
        <v>10</v>
      </c>
      <c r="J75" s="63"/>
      <c r="K75" s="63"/>
      <c r="L75" s="63"/>
      <c r="M75" s="63"/>
      <c r="N75" s="28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</row>
    <row r="76" spans="1:37" s="30" customFormat="1" ht="33" hidden="1" customHeight="1" thickBot="1" x14ac:dyDescent="0.25">
      <c r="A76" s="31" t="s">
        <v>129</v>
      </c>
      <c r="B76" s="24">
        <v>650</v>
      </c>
      <c r="C76" s="25" t="s">
        <v>156</v>
      </c>
      <c r="D76" s="26" t="s">
        <v>158</v>
      </c>
      <c r="E76" s="39" t="s">
        <v>163</v>
      </c>
      <c r="F76" s="24">
        <v>240</v>
      </c>
      <c r="G76" s="179">
        <v>0</v>
      </c>
      <c r="H76" s="355">
        <v>10</v>
      </c>
      <c r="I76" s="356">
        <v>10</v>
      </c>
      <c r="J76" s="63"/>
      <c r="K76" s="63"/>
      <c r="L76" s="63"/>
      <c r="M76" s="63"/>
      <c r="N76" s="28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</row>
    <row r="77" spans="1:37" s="42" customFormat="1" ht="32.25" thickBot="1" x14ac:dyDescent="0.25">
      <c r="A77" s="312" t="s">
        <v>164</v>
      </c>
      <c r="B77" s="375">
        <v>650</v>
      </c>
      <c r="C77" s="385">
        <v>3</v>
      </c>
      <c r="D77" s="376"/>
      <c r="E77" s="313"/>
      <c r="F77" s="313"/>
      <c r="G77" s="317">
        <f>G86+G78+G95</f>
        <v>963.49999999999989</v>
      </c>
      <c r="H77" s="377">
        <f>H78+H86+H95</f>
        <v>260</v>
      </c>
      <c r="I77" s="319">
        <f>I78+I86+I95</f>
        <v>110</v>
      </c>
      <c r="J77" s="16"/>
      <c r="K77" s="16"/>
      <c r="L77" s="16"/>
      <c r="M77" s="16"/>
      <c r="N77" s="40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</row>
    <row r="78" spans="1:37" s="44" customFormat="1" x14ac:dyDescent="0.2">
      <c r="A78" s="321" t="s">
        <v>165</v>
      </c>
      <c r="B78" s="322">
        <v>650</v>
      </c>
      <c r="C78" s="323" t="s">
        <v>158</v>
      </c>
      <c r="D78" s="324" t="s">
        <v>166</v>
      </c>
      <c r="E78" s="322"/>
      <c r="F78" s="322"/>
      <c r="G78" s="326">
        <f>G79</f>
        <v>116.3</v>
      </c>
      <c r="H78" s="360">
        <f>H79</f>
        <v>110</v>
      </c>
      <c r="I78" s="361">
        <f>I79</f>
        <v>110</v>
      </c>
      <c r="J78" s="16"/>
      <c r="K78" s="16"/>
      <c r="L78" s="16"/>
      <c r="M78" s="16"/>
      <c r="N78" s="40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</row>
    <row r="79" spans="1:37" s="44" customFormat="1" ht="31.5" x14ac:dyDescent="0.2">
      <c r="A79" s="386" t="s">
        <v>167</v>
      </c>
      <c r="B79" s="21">
        <v>650</v>
      </c>
      <c r="C79" s="22" t="s">
        <v>158</v>
      </c>
      <c r="D79" s="23" t="s">
        <v>166</v>
      </c>
      <c r="E79" s="45" t="s">
        <v>168</v>
      </c>
      <c r="F79" s="21"/>
      <c r="G79" s="178">
        <f>G80</f>
        <v>116.3</v>
      </c>
      <c r="H79" s="334">
        <f>H81</f>
        <v>110</v>
      </c>
      <c r="I79" s="339">
        <f>I81</f>
        <v>110</v>
      </c>
      <c r="J79" s="16"/>
      <c r="K79" s="16"/>
      <c r="L79" s="16"/>
      <c r="M79" s="16"/>
      <c r="N79" s="40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</row>
    <row r="80" spans="1:37" s="44" customFormat="1" ht="63" x14ac:dyDescent="0.2">
      <c r="A80" s="386" t="s">
        <v>169</v>
      </c>
      <c r="B80" s="21">
        <v>650</v>
      </c>
      <c r="C80" s="22" t="s">
        <v>158</v>
      </c>
      <c r="D80" s="23" t="s">
        <v>166</v>
      </c>
      <c r="E80" s="45" t="s">
        <v>170</v>
      </c>
      <c r="F80" s="21"/>
      <c r="G80" s="178">
        <f>G81</f>
        <v>116.3</v>
      </c>
      <c r="H80" s="387" t="e">
        <f>#REF!</f>
        <v>#REF!</v>
      </c>
      <c r="I80" s="388" t="e">
        <f>#REF!</f>
        <v>#REF!</v>
      </c>
      <c r="J80" s="16"/>
      <c r="K80" s="16"/>
      <c r="L80" s="16"/>
      <c r="M80" s="16"/>
      <c r="N80" s="40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</row>
    <row r="81" spans="1:37" s="44" customFormat="1" ht="86.45" customHeight="1" x14ac:dyDescent="0.2">
      <c r="A81" s="46" t="s">
        <v>171</v>
      </c>
      <c r="B81" s="21">
        <v>650</v>
      </c>
      <c r="C81" s="22" t="s">
        <v>158</v>
      </c>
      <c r="D81" s="23" t="s">
        <v>166</v>
      </c>
      <c r="E81" s="389" t="s">
        <v>172</v>
      </c>
      <c r="F81" s="21"/>
      <c r="G81" s="178">
        <f>G82+G84</f>
        <v>116.3</v>
      </c>
      <c r="H81" s="334">
        <f t="shared" ref="H81:I84" si="4">H82</f>
        <v>110</v>
      </c>
      <c r="I81" s="390">
        <f t="shared" si="4"/>
        <v>110</v>
      </c>
      <c r="J81" s="16"/>
      <c r="K81" s="16"/>
      <c r="L81" s="16"/>
      <c r="M81" s="16"/>
      <c r="N81" s="40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</row>
    <row r="82" spans="1:37" s="44" customFormat="1" ht="63" x14ac:dyDescent="0.25">
      <c r="A82" s="337" t="s">
        <v>118</v>
      </c>
      <c r="B82" s="21">
        <v>650</v>
      </c>
      <c r="C82" s="22" t="s">
        <v>158</v>
      </c>
      <c r="D82" s="23" t="s">
        <v>166</v>
      </c>
      <c r="E82" s="45" t="s">
        <v>172</v>
      </c>
      <c r="F82" s="21">
        <v>100</v>
      </c>
      <c r="G82" s="178">
        <f>G83</f>
        <v>81.599999999999994</v>
      </c>
      <c r="H82" s="334">
        <f t="shared" si="4"/>
        <v>110</v>
      </c>
      <c r="I82" s="390">
        <f t="shared" si="4"/>
        <v>110</v>
      </c>
      <c r="J82" s="16"/>
      <c r="K82" s="16"/>
      <c r="L82" s="16"/>
      <c r="M82" s="16"/>
      <c r="N82" s="40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</row>
    <row r="83" spans="1:37" s="44" customFormat="1" ht="29.45" customHeight="1" x14ac:dyDescent="0.25">
      <c r="A83" s="340" t="s">
        <v>119</v>
      </c>
      <c r="B83" s="24">
        <v>650</v>
      </c>
      <c r="C83" s="25" t="s">
        <v>158</v>
      </c>
      <c r="D83" s="26" t="s">
        <v>166</v>
      </c>
      <c r="E83" s="47" t="s">
        <v>172</v>
      </c>
      <c r="F83" s="24">
        <v>120</v>
      </c>
      <c r="G83" s="179">
        <v>81.599999999999994</v>
      </c>
      <c r="H83" s="369">
        <v>110</v>
      </c>
      <c r="I83" s="364">
        <v>110</v>
      </c>
      <c r="J83" s="16"/>
      <c r="K83" s="16"/>
      <c r="L83" s="16"/>
      <c r="M83" s="16"/>
      <c r="N83" s="40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</row>
    <row r="84" spans="1:37" s="44" customFormat="1" ht="31.15" customHeight="1" x14ac:dyDescent="0.2">
      <c r="A84" s="27" t="s">
        <v>128</v>
      </c>
      <c r="B84" s="21">
        <v>650</v>
      </c>
      <c r="C84" s="22" t="s">
        <v>158</v>
      </c>
      <c r="D84" s="23" t="s">
        <v>166</v>
      </c>
      <c r="E84" s="45" t="s">
        <v>172</v>
      </c>
      <c r="F84" s="21">
        <v>200</v>
      </c>
      <c r="G84" s="178">
        <f>G85</f>
        <v>34.700000000000003</v>
      </c>
      <c r="H84" s="334">
        <f t="shared" si="4"/>
        <v>110</v>
      </c>
      <c r="I84" s="390">
        <f t="shared" si="4"/>
        <v>110</v>
      </c>
      <c r="J84" s="16"/>
      <c r="K84" s="16"/>
      <c r="L84" s="16"/>
      <c r="M84" s="16"/>
      <c r="N84" s="40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</row>
    <row r="85" spans="1:37" s="44" customFormat="1" ht="30.6" customHeight="1" x14ac:dyDescent="0.2">
      <c r="A85" s="31" t="s">
        <v>129</v>
      </c>
      <c r="B85" s="24">
        <v>650</v>
      </c>
      <c r="C85" s="25" t="s">
        <v>158</v>
      </c>
      <c r="D85" s="26" t="s">
        <v>166</v>
      </c>
      <c r="E85" s="47" t="s">
        <v>172</v>
      </c>
      <c r="F85" s="24">
        <v>240</v>
      </c>
      <c r="G85" s="179">
        <v>34.700000000000003</v>
      </c>
      <c r="H85" s="369">
        <v>110</v>
      </c>
      <c r="I85" s="364">
        <v>110</v>
      </c>
      <c r="J85" s="16"/>
      <c r="K85" s="16"/>
      <c r="L85" s="16"/>
      <c r="M85" s="16"/>
      <c r="N85" s="40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</row>
    <row r="86" spans="1:37" s="20" customFormat="1" ht="41.45" customHeight="1" x14ac:dyDescent="0.2">
      <c r="A86" s="321" t="s">
        <v>174</v>
      </c>
      <c r="B86" s="379">
        <v>650</v>
      </c>
      <c r="C86" s="323">
        <v>3</v>
      </c>
      <c r="D86" s="324">
        <v>9</v>
      </c>
      <c r="E86" s="322"/>
      <c r="F86" s="322"/>
      <c r="G86" s="326">
        <f>G87</f>
        <v>751.3</v>
      </c>
      <c r="H86" s="327">
        <f>H87+H92</f>
        <v>0</v>
      </c>
      <c r="I86" s="328">
        <f>I87+I92</f>
        <v>0</v>
      </c>
      <c r="J86" s="3"/>
      <c r="K86" s="3"/>
      <c r="L86" s="3"/>
      <c r="M86" s="3"/>
      <c r="N86" s="18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</row>
    <row r="87" spans="1:37" s="20" customFormat="1" ht="48" customHeight="1" x14ac:dyDescent="0.2">
      <c r="A87" s="332" t="s">
        <v>175</v>
      </c>
      <c r="B87" s="38">
        <v>650</v>
      </c>
      <c r="C87" s="22">
        <v>3</v>
      </c>
      <c r="D87" s="23">
        <v>9</v>
      </c>
      <c r="E87" s="48" t="s">
        <v>176</v>
      </c>
      <c r="F87" s="48"/>
      <c r="G87" s="178">
        <f>G92+G88</f>
        <v>751.3</v>
      </c>
      <c r="H87" s="334">
        <f>H92</f>
        <v>0</v>
      </c>
      <c r="I87" s="335">
        <f>I92</f>
        <v>0</v>
      </c>
      <c r="J87" s="3"/>
      <c r="K87" s="3"/>
      <c r="L87" s="3"/>
      <c r="M87" s="3"/>
      <c r="N87" s="18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</row>
    <row r="88" spans="1:37" s="30" customFormat="1" ht="40.9" customHeight="1" x14ac:dyDescent="0.2">
      <c r="A88" s="332" t="s">
        <v>177</v>
      </c>
      <c r="B88" s="391">
        <v>650</v>
      </c>
      <c r="C88" s="22">
        <v>3</v>
      </c>
      <c r="D88" s="23">
        <v>9</v>
      </c>
      <c r="E88" s="21" t="s">
        <v>178</v>
      </c>
      <c r="F88" s="21"/>
      <c r="G88" s="178">
        <f>G89</f>
        <v>180</v>
      </c>
      <c r="H88" s="334">
        <f>H89</f>
        <v>0</v>
      </c>
      <c r="I88" s="335">
        <f>I89</f>
        <v>0</v>
      </c>
      <c r="J88" s="63"/>
      <c r="K88" s="63"/>
      <c r="L88" s="63"/>
      <c r="M88" s="63"/>
      <c r="N88" s="28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</row>
    <row r="89" spans="1:37" s="49" customFormat="1" ht="29.45" customHeight="1" x14ac:dyDescent="0.2">
      <c r="A89" s="392" t="s">
        <v>128</v>
      </c>
      <c r="B89" s="391">
        <v>650</v>
      </c>
      <c r="C89" s="22">
        <v>3</v>
      </c>
      <c r="D89" s="23">
        <v>9</v>
      </c>
      <c r="E89" s="21" t="s">
        <v>178</v>
      </c>
      <c r="F89" s="21">
        <v>200</v>
      </c>
      <c r="G89" s="178">
        <f>G90+G91</f>
        <v>180</v>
      </c>
      <c r="H89" s="334">
        <v>0</v>
      </c>
      <c r="I89" s="335">
        <v>0</v>
      </c>
      <c r="J89" s="63"/>
      <c r="K89" s="63"/>
      <c r="L89" s="63"/>
      <c r="M89" s="63"/>
      <c r="N89" s="28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</row>
    <row r="90" spans="1:37" s="30" customFormat="1" ht="30" customHeight="1" x14ac:dyDescent="0.2">
      <c r="A90" s="393" t="s">
        <v>179</v>
      </c>
      <c r="B90" s="39">
        <v>650</v>
      </c>
      <c r="C90" s="25">
        <v>3</v>
      </c>
      <c r="D90" s="26">
        <v>9</v>
      </c>
      <c r="E90" s="50" t="s">
        <v>178</v>
      </c>
      <c r="F90" s="51">
        <v>230</v>
      </c>
      <c r="G90" s="179">
        <v>180</v>
      </c>
      <c r="H90" s="369">
        <f>H91</f>
        <v>0</v>
      </c>
      <c r="I90" s="370">
        <f>I91</f>
        <v>0</v>
      </c>
      <c r="J90" s="63"/>
      <c r="K90" s="63"/>
      <c r="L90" s="63"/>
      <c r="M90" s="63"/>
      <c r="N90" s="28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</row>
    <row r="91" spans="1:37" s="49" customFormat="1" ht="33" hidden="1" customHeight="1" x14ac:dyDescent="0.2">
      <c r="A91" s="31" t="s">
        <v>129</v>
      </c>
      <c r="B91" s="39">
        <v>650</v>
      </c>
      <c r="C91" s="25">
        <v>3</v>
      </c>
      <c r="D91" s="26">
        <v>9</v>
      </c>
      <c r="E91" s="394" t="s">
        <v>178</v>
      </c>
      <c r="F91" s="51">
        <v>240</v>
      </c>
      <c r="G91" s="179">
        <v>0</v>
      </c>
      <c r="H91" s="369">
        <v>0</v>
      </c>
      <c r="I91" s="370">
        <v>0</v>
      </c>
      <c r="J91" s="63"/>
      <c r="K91" s="63"/>
      <c r="L91" s="63"/>
      <c r="M91" s="63"/>
      <c r="N91" s="28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</row>
    <row r="92" spans="1:37" s="20" customFormat="1" ht="22.9" customHeight="1" x14ac:dyDescent="0.2">
      <c r="A92" s="332" t="s">
        <v>126</v>
      </c>
      <c r="B92" s="38">
        <v>650</v>
      </c>
      <c r="C92" s="22">
        <v>3</v>
      </c>
      <c r="D92" s="23">
        <v>9</v>
      </c>
      <c r="E92" s="48" t="s">
        <v>180</v>
      </c>
      <c r="F92" s="21"/>
      <c r="G92" s="178">
        <f t="shared" ref="G92:I93" si="5">G93</f>
        <v>571.29999999999995</v>
      </c>
      <c r="H92" s="110">
        <f t="shared" si="5"/>
        <v>0</v>
      </c>
      <c r="I92" s="111">
        <f t="shared" si="5"/>
        <v>0</v>
      </c>
      <c r="J92" s="3"/>
      <c r="K92" s="3"/>
      <c r="L92" s="3"/>
      <c r="M92" s="3"/>
      <c r="N92" s="18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</row>
    <row r="93" spans="1:37" s="20" customFormat="1" ht="31.5" x14ac:dyDescent="0.2">
      <c r="A93" s="27" t="s">
        <v>128</v>
      </c>
      <c r="B93" s="38">
        <v>650</v>
      </c>
      <c r="C93" s="22">
        <v>3</v>
      </c>
      <c r="D93" s="23">
        <v>9</v>
      </c>
      <c r="E93" s="48" t="s">
        <v>180</v>
      </c>
      <c r="F93" s="52">
        <v>200</v>
      </c>
      <c r="G93" s="178">
        <f t="shared" si="5"/>
        <v>571.29999999999995</v>
      </c>
      <c r="H93" s="110">
        <f t="shared" si="5"/>
        <v>0</v>
      </c>
      <c r="I93" s="111">
        <f t="shared" si="5"/>
        <v>0</v>
      </c>
      <c r="J93" s="3"/>
      <c r="K93" s="3"/>
      <c r="L93" s="3"/>
      <c r="M93" s="3"/>
      <c r="N93" s="18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</row>
    <row r="94" spans="1:37" s="53" customFormat="1" ht="31.5" x14ac:dyDescent="0.2">
      <c r="A94" s="31" t="s">
        <v>129</v>
      </c>
      <c r="B94" s="39">
        <v>650</v>
      </c>
      <c r="C94" s="25">
        <v>3</v>
      </c>
      <c r="D94" s="26">
        <v>9</v>
      </c>
      <c r="E94" s="50" t="s">
        <v>180</v>
      </c>
      <c r="F94" s="51">
        <v>240</v>
      </c>
      <c r="G94" s="179">
        <v>571.29999999999995</v>
      </c>
      <c r="H94" s="112">
        <v>0</v>
      </c>
      <c r="I94" s="113">
        <v>0</v>
      </c>
      <c r="J94" s="3"/>
      <c r="K94" s="3"/>
      <c r="L94" s="3"/>
      <c r="M94" s="3"/>
      <c r="N94" s="18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</row>
    <row r="95" spans="1:37" s="54" customFormat="1" ht="31.5" x14ac:dyDescent="0.2">
      <c r="A95" s="321" t="s">
        <v>181</v>
      </c>
      <c r="B95" s="322">
        <v>650</v>
      </c>
      <c r="C95" s="323" t="s">
        <v>158</v>
      </c>
      <c r="D95" s="324">
        <v>14</v>
      </c>
      <c r="E95" s="322"/>
      <c r="F95" s="322"/>
      <c r="G95" s="326">
        <f>G96</f>
        <v>95.9</v>
      </c>
      <c r="H95" s="327">
        <f>H96</f>
        <v>150</v>
      </c>
      <c r="I95" s="328">
        <f>I96+I110</f>
        <v>0</v>
      </c>
      <c r="J95" s="63"/>
      <c r="K95" s="63"/>
      <c r="L95" s="63"/>
      <c r="M95" s="63"/>
      <c r="N95" s="28"/>
    </row>
    <row r="96" spans="1:37" s="29" customFormat="1" ht="47.25" x14ac:dyDescent="0.2">
      <c r="A96" s="386" t="s">
        <v>182</v>
      </c>
      <c r="B96" s="21">
        <v>650</v>
      </c>
      <c r="C96" s="22" t="s">
        <v>158</v>
      </c>
      <c r="D96" s="23">
        <v>14</v>
      </c>
      <c r="E96" s="55" t="s">
        <v>183</v>
      </c>
      <c r="F96" s="21"/>
      <c r="G96" s="178">
        <f>G97</f>
        <v>95.9</v>
      </c>
      <c r="H96" s="334">
        <f>H98</f>
        <v>150</v>
      </c>
      <c r="I96" s="335">
        <f>I98</f>
        <v>0</v>
      </c>
      <c r="J96" s="63"/>
      <c r="K96" s="63"/>
      <c r="L96" s="63"/>
      <c r="M96" s="63"/>
      <c r="N96" s="28"/>
    </row>
    <row r="97" spans="1:37" s="29" customFormat="1" ht="31.5" x14ac:dyDescent="0.2">
      <c r="A97" s="386" t="s">
        <v>184</v>
      </c>
      <c r="B97" s="21">
        <v>650</v>
      </c>
      <c r="C97" s="22" t="s">
        <v>158</v>
      </c>
      <c r="D97" s="23">
        <v>14</v>
      </c>
      <c r="E97" s="55" t="s">
        <v>185</v>
      </c>
      <c r="F97" s="21"/>
      <c r="G97" s="178">
        <f>G98</f>
        <v>95.9</v>
      </c>
      <c r="H97" s="334">
        <f>H98+H109</f>
        <v>300</v>
      </c>
      <c r="I97" s="335">
        <f>I101</f>
        <v>0</v>
      </c>
      <c r="J97" s="63"/>
      <c r="K97" s="63"/>
      <c r="L97" s="63"/>
      <c r="M97" s="63"/>
      <c r="N97" s="28"/>
    </row>
    <row r="98" spans="1:37" s="29" customFormat="1" ht="47.25" x14ac:dyDescent="0.2">
      <c r="A98" s="386" t="s">
        <v>186</v>
      </c>
      <c r="B98" s="21">
        <v>650</v>
      </c>
      <c r="C98" s="22" t="s">
        <v>158</v>
      </c>
      <c r="D98" s="23">
        <v>14</v>
      </c>
      <c r="E98" s="55" t="s">
        <v>187</v>
      </c>
      <c r="F98" s="21"/>
      <c r="G98" s="178">
        <f>G99+G104+G110</f>
        <v>95.9</v>
      </c>
      <c r="H98" s="334">
        <f>H99+H110</f>
        <v>150</v>
      </c>
      <c r="I98" s="335">
        <f>I102</f>
        <v>0</v>
      </c>
      <c r="J98" s="63"/>
      <c r="K98" s="63"/>
      <c r="L98" s="63"/>
      <c r="M98" s="63"/>
      <c r="N98" s="28"/>
    </row>
    <row r="99" spans="1:37" s="29" customFormat="1" ht="19.899999999999999" customHeight="1" x14ac:dyDescent="0.2">
      <c r="A99" s="46" t="s">
        <v>188</v>
      </c>
      <c r="B99" s="21">
        <v>650</v>
      </c>
      <c r="C99" s="22" t="s">
        <v>158</v>
      </c>
      <c r="D99" s="23">
        <v>14</v>
      </c>
      <c r="E99" s="55" t="s">
        <v>189</v>
      </c>
      <c r="F99" s="21"/>
      <c r="G99" s="178">
        <f>G102+G100</f>
        <v>62.3</v>
      </c>
      <c r="H99" s="110">
        <f>H102</f>
        <v>150</v>
      </c>
      <c r="I99" s="111">
        <v>0</v>
      </c>
      <c r="J99" s="63"/>
      <c r="K99" s="63"/>
      <c r="L99" s="63"/>
      <c r="M99" s="63"/>
      <c r="N99" s="28"/>
    </row>
    <row r="100" spans="1:37" s="20" customFormat="1" ht="41.45" hidden="1" customHeight="1" x14ac:dyDescent="0.2">
      <c r="A100" s="27" t="s">
        <v>128</v>
      </c>
      <c r="B100" s="38">
        <v>650</v>
      </c>
      <c r="C100" s="22">
        <v>3</v>
      </c>
      <c r="D100" s="23">
        <v>14</v>
      </c>
      <c r="E100" s="48" t="s">
        <v>189</v>
      </c>
      <c r="F100" s="52">
        <v>200</v>
      </c>
      <c r="G100" s="178">
        <f>G101</f>
        <v>0</v>
      </c>
      <c r="H100" s="110">
        <f>H101</f>
        <v>0</v>
      </c>
      <c r="I100" s="111">
        <f>I101</f>
        <v>0</v>
      </c>
      <c r="J100" s="3"/>
      <c r="K100" s="3"/>
      <c r="L100" s="3"/>
      <c r="M100" s="3"/>
      <c r="N100" s="18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</row>
    <row r="101" spans="1:37" s="53" customFormat="1" ht="37.9" hidden="1" customHeight="1" x14ac:dyDescent="0.2">
      <c r="A101" s="31" t="s">
        <v>129</v>
      </c>
      <c r="B101" s="39">
        <v>650</v>
      </c>
      <c r="C101" s="25">
        <v>3</v>
      </c>
      <c r="D101" s="26">
        <v>14</v>
      </c>
      <c r="E101" s="50" t="s">
        <v>189</v>
      </c>
      <c r="F101" s="51">
        <v>240</v>
      </c>
      <c r="G101" s="179">
        <v>0</v>
      </c>
      <c r="H101" s="112">
        <v>0</v>
      </c>
      <c r="I101" s="113">
        <v>0</v>
      </c>
      <c r="J101" s="3"/>
      <c r="K101" s="3"/>
      <c r="L101" s="3"/>
      <c r="M101" s="3"/>
      <c r="N101" s="18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</row>
    <row r="102" spans="1:37" s="56" customFormat="1" ht="63" customHeight="1" x14ac:dyDescent="0.2">
      <c r="A102" s="27" t="s">
        <v>118</v>
      </c>
      <c r="B102" s="21">
        <v>650</v>
      </c>
      <c r="C102" s="22" t="s">
        <v>158</v>
      </c>
      <c r="D102" s="23">
        <v>14</v>
      </c>
      <c r="E102" s="45" t="s">
        <v>189</v>
      </c>
      <c r="F102" s="21">
        <v>100</v>
      </c>
      <c r="G102" s="178">
        <f>G103</f>
        <v>62.3</v>
      </c>
      <c r="H102" s="110">
        <f>H103</f>
        <v>150</v>
      </c>
      <c r="I102" s="111">
        <f>I103</f>
        <v>0</v>
      </c>
      <c r="J102" s="63"/>
      <c r="K102" s="63"/>
      <c r="L102" s="63"/>
      <c r="M102" s="63"/>
      <c r="N102" s="28"/>
    </row>
    <row r="103" spans="1:37" s="56" customFormat="1" ht="36.6" customHeight="1" x14ac:dyDescent="0.2">
      <c r="A103" s="31" t="s">
        <v>119</v>
      </c>
      <c r="B103" s="24">
        <v>650</v>
      </c>
      <c r="C103" s="25" t="s">
        <v>158</v>
      </c>
      <c r="D103" s="26">
        <v>14</v>
      </c>
      <c r="E103" s="47" t="s">
        <v>189</v>
      </c>
      <c r="F103" s="24">
        <v>120</v>
      </c>
      <c r="G103" s="179">
        <v>62.3</v>
      </c>
      <c r="H103" s="355">
        <v>150</v>
      </c>
      <c r="I103" s="356">
        <v>0</v>
      </c>
      <c r="J103" s="63"/>
      <c r="K103" s="63"/>
      <c r="L103" s="63"/>
      <c r="M103" s="63"/>
      <c r="N103" s="28"/>
    </row>
    <row r="104" spans="1:37" s="56" customFormat="1" ht="48" hidden="1" customHeight="1" x14ac:dyDescent="0.2">
      <c r="A104" s="46" t="s">
        <v>395</v>
      </c>
      <c r="B104" s="21">
        <v>650</v>
      </c>
      <c r="C104" s="22" t="s">
        <v>158</v>
      </c>
      <c r="D104" s="23">
        <v>14</v>
      </c>
      <c r="E104" s="55" t="s">
        <v>192</v>
      </c>
      <c r="F104" s="21"/>
      <c r="G104" s="178">
        <f>G108+G105</f>
        <v>0</v>
      </c>
      <c r="H104" s="110">
        <f>H108</f>
        <v>150</v>
      </c>
      <c r="I104" s="111">
        <v>0</v>
      </c>
      <c r="J104" s="63"/>
      <c r="K104" s="63"/>
      <c r="L104" s="63"/>
      <c r="M104" s="63"/>
      <c r="N104" s="28"/>
    </row>
    <row r="105" spans="1:37" s="58" customFormat="1" ht="53.45" hidden="1" customHeight="1" x14ac:dyDescent="0.2">
      <c r="A105" s="27" t="s">
        <v>119</v>
      </c>
      <c r="B105" s="38">
        <v>650</v>
      </c>
      <c r="C105" s="22">
        <v>3</v>
      </c>
      <c r="D105" s="23">
        <v>14</v>
      </c>
      <c r="E105" s="48" t="s">
        <v>192</v>
      </c>
      <c r="F105" s="52">
        <v>120</v>
      </c>
      <c r="G105" s="178">
        <f>G106</f>
        <v>0</v>
      </c>
      <c r="H105" s="110">
        <f>H106</f>
        <v>0</v>
      </c>
      <c r="I105" s="111">
        <f>I106</f>
        <v>0</v>
      </c>
      <c r="J105" s="3"/>
      <c r="K105" s="3"/>
      <c r="L105" s="3"/>
      <c r="M105" s="3"/>
      <c r="N105" s="18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</row>
    <row r="106" spans="1:37" s="59" customFormat="1" ht="59.45" hidden="1" customHeight="1" x14ac:dyDescent="0.2">
      <c r="A106" s="31" t="s">
        <v>190</v>
      </c>
      <c r="B106" s="39">
        <v>650</v>
      </c>
      <c r="C106" s="25">
        <v>3</v>
      </c>
      <c r="D106" s="26">
        <v>14</v>
      </c>
      <c r="E106" s="50" t="s">
        <v>192</v>
      </c>
      <c r="F106" s="51">
        <v>123</v>
      </c>
      <c r="G106" s="179">
        <v>0</v>
      </c>
      <c r="H106" s="112">
        <v>0</v>
      </c>
      <c r="I106" s="113">
        <v>0</v>
      </c>
      <c r="J106" s="3"/>
      <c r="K106" s="3"/>
      <c r="L106" s="3"/>
      <c r="M106" s="3"/>
      <c r="N106" s="18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</row>
    <row r="107" spans="1:37" s="56" customFormat="1" ht="50.45" hidden="1" customHeight="1" x14ac:dyDescent="0.2">
      <c r="A107" s="27" t="s">
        <v>395</v>
      </c>
      <c r="B107" s="21">
        <v>650</v>
      </c>
      <c r="C107" s="22" t="s">
        <v>158</v>
      </c>
      <c r="D107" s="23">
        <v>14</v>
      </c>
      <c r="E107" s="45" t="s">
        <v>192</v>
      </c>
      <c r="F107" s="21"/>
      <c r="G107" s="178">
        <f t="shared" ref="G107:I108" si="6">G108</f>
        <v>0</v>
      </c>
      <c r="H107" s="110">
        <f t="shared" si="6"/>
        <v>150</v>
      </c>
      <c r="I107" s="111">
        <f t="shared" si="6"/>
        <v>0</v>
      </c>
      <c r="J107" s="63"/>
      <c r="K107" s="63"/>
      <c r="L107" s="63"/>
      <c r="M107" s="63"/>
      <c r="N107" s="28"/>
    </row>
    <row r="108" spans="1:37" s="56" customFormat="1" ht="46.15" hidden="1" customHeight="1" x14ac:dyDescent="0.2">
      <c r="A108" s="27" t="s">
        <v>128</v>
      </c>
      <c r="B108" s="21">
        <v>650</v>
      </c>
      <c r="C108" s="22" t="s">
        <v>158</v>
      </c>
      <c r="D108" s="23">
        <v>14</v>
      </c>
      <c r="E108" s="45" t="s">
        <v>192</v>
      </c>
      <c r="F108" s="21">
        <v>200</v>
      </c>
      <c r="G108" s="178">
        <f t="shared" si="6"/>
        <v>0</v>
      </c>
      <c r="H108" s="110">
        <f t="shared" si="6"/>
        <v>150</v>
      </c>
      <c r="I108" s="111">
        <f t="shared" si="6"/>
        <v>0</v>
      </c>
      <c r="J108" s="63"/>
      <c r="K108" s="63"/>
      <c r="L108" s="63"/>
      <c r="M108" s="63"/>
      <c r="N108" s="28"/>
    </row>
    <row r="109" spans="1:37" s="56" customFormat="1" ht="45" hidden="1" customHeight="1" x14ac:dyDescent="0.2">
      <c r="A109" s="31" t="s">
        <v>129</v>
      </c>
      <c r="B109" s="24">
        <v>650</v>
      </c>
      <c r="C109" s="25" t="s">
        <v>158</v>
      </c>
      <c r="D109" s="26">
        <v>14</v>
      </c>
      <c r="E109" s="47" t="s">
        <v>192</v>
      </c>
      <c r="F109" s="24">
        <v>240</v>
      </c>
      <c r="G109" s="179">
        <v>0</v>
      </c>
      <c r="H109" s="355">
        <v>150</v>
      </c>
      <c r="I109" s="356">
        <v>0</v>
      </c>
      <c r="J109" s="63"/>
      <c r="K109" s="63"/>
      <c r="L109" s="63"/>
      <c r="M109" s="63"/>
      <c r="N109" s="28"/>
    </row>
    <row r="110" spans="1:37" s="56" customFormat="1" ht="29.45" customHeight="1" x14ac:dyDescent="0.2">
      <c r="A110" s="46" t="s">
        <v>188</v>
      </c>
      <c r="B110" s="21">
        <v>650</v>
      </c>
      <c r="C110" s="22" t="s">
        <v>158</v>
      </c>
      <c r="D110" s="23">
        <v>14</v>
      </c>
      <c r="E110" s="55" t="s">
        <v>193</v>
      </c>
      <c r="F110" s="21"/>
      <c r="G110" s="178">
        <f t="shared" ref="G110:I111" si="7">G111</f>
        <v>33.6</v>
      </c>
      <c r="H110" s="334">
        <f t="shared" si="7"/>
        <v>0</v>
      </c>
      <c r="I110" s="335">
        <f t="shared" si="7"/>
        <v>0</v>
      </c>
      <c r="J110" s="63"/>
      <c r="K110" s="63"/>
      <c r="L110" s="63"/>
      <c r="M110" s="63"/>
      <c r="N110" s="28"/>
    </row>
    <row r="111" spans="1:37" s="56" customFormat="1" ht="65.45" customHeight="1" x14ac:dyDescent="0.2">
      <c r="A111" s="27" t="s">
        <v>118</v>
      </c>
      <c r="B111" s="21">
        <v>650</v>
      </c>
      <c r="C111" s="22" t="s">
        <v>158</v>
      </c>
      <c r="D111" s="23">
        <v>14</v>
      </c>
      <c r="E111" s="55" t="s">
        <v>193</v>
      </c>
      <c r="F111" s="21">
        <v>100</v>
      </c>
      <c r="G111" s="178">
        <f>G112</f>
        <v>33.6</v>
      </c>
      <c r="H111" s="110">
        <f t="shared" si="7"/>
        <v>0</v>
      </c>
      <c r="I111" s="111">
        <f t="shared" si="7"/>
        <v>0</v>
      </c>
      <c r="J111" s="63"/>
      <c r="K111" s="63"/>
      <c r="L111" s="63"/>
      <c r="M111" s="63"/>
      <c r="N111" s="28"/>
    </row>
    <row r="112" spans="1:37" s="56" customFormat="1" ht="31.9" customHeight="1" thickBot="1" x14ac:dyDescent="0.25">
      <c r="A112" s="31" t="s">
        <v>119</v>
      </c>
      <c r="B112" s="24">
        <v>650</v>
      </c>
      <c r="C112" s="25" t="s">
        <v>158</v>
      </c>
      <c r="D112" s="26">
        <v>14</v>
      </c>
      <c r="E112" s="47" t="s">
        <v>193</v>
      </c>
      <c r="F112" s="24">
        <v>120</v>
      </c>
      <c r="G112" s="179">
        <v>33.6</v>
      </c>
      <c r="H112" s="355">
        <v>0</v>
      </c>
      <c r="I112" s="356">
        <v>0</v>
      </c>
      <c r="J112" s="63"/>
      <c r="K112" s="63"/>
      <c r="L112" s="63"/>
      <c r="M112" s="63"/>
      <c r="N112" s="28"/>
    </row>
    <row r="113" spans="1:37" s="54" customFormat="1" ht="16.5" thickBot="1" x14ac:dyDescent="0.25">
      <c r="A113" s="312" t="s">
        <v>194</v>
      </c>
      <c r="B113" s="385">
        <v>650</v>
      </c>
      <c r="C113" s="385">
        <v>4</v>
      </c>
      <c r="D113" s="376"/>
      <c r="E113" s="316"/>
      <c r="F113" s="313"/>
      <c r="G113" s="317">
        <f>G114+G124+G143+G149</f>
        <v>10056.645999999999</v>
      </c>
      <c r="H113" s="395" t="e">
        <f>H114+H124+H143+H149</f>
        <v>#REF!</v>
      </c>
      <c r="I113" s="396">
        <f>I114+I124+I143+I149</f>
        <v>582.44600000000003</v>
      </c>
      <c r="J113" s="63"/>
      <c r="K113" s="63"/>
      <c r="L113" s="63"/>
      <c r="M113" s="63"/>
      <c r="N113" s="28"/>
    </row>
    <row r="114" spans="1:37" s="60" customFormat="1" x14ac:dyDescent="0.2">
      <c r="A114" s="321" t="s">
        <v>195</v>
      </c>
      <c r="B114" s="322">
        <v>650</v>
      </c>
      <c r="C114" s="323">
        <v>4</v>
      </c>
      <c r="D114" s="324">
        <v>1</v>
      </c>
      <c r="E114" s="322"/>
      <c r="F114" s="322"/>
      <c r="G114" s="326">
        <f t="shared" ref="G114:I115" si="8">G115</f>
        <v>2412.4459999999999</v>
      </c>
      <c r="H114" s="397">
        <f t="shared" si="8"/>
        <v>582.44600000000003</v>
      </c>
      <c r="I114" s="398">
        <f t="shared" si="8"/>
        <v>582.44600000000003</v>
      </c>
      <c r="J114" s="63"/>
      <c r="K114" s="63"/>
      <c r="L114" s="63"/>
      <c r="M114" s="63"/>
      <c r="N114" s="28"/>
    </row>
    <row r="115" spans="1:37" s="60" customFormat="1" ht="56.45" customHeight="1" x14ac:dyDescent="0.2">
      <c r="A115" s="332" t="s">
        <v>390</v>
      </c>
      <c r="B115" s="21">
        <v>650</v>
      </c>
      <c r="C115" s="22">
        <v>4</v>
      </c>
      <c r="D115" s="399">
        <v>1</v>
      </c>
      <c r="E115" s="21" t="s">
        <v>196</v>
      </c>
      <c r="F115" s="21"/>
      <c r="G115" s="178">
        <f>G116</f>
        <v>2412.4459999999999</v>
      </c>
      <c r="H115" s="400">
        <f>H116</f>
        <v>582.44600000000003</v>
      </c>
      <c r="I115" s="401">
        <f t="shared" si="8"/>
        <v>582.44600000000003</v>
      </c>
      <c r="J115" s="63"/>
      <c r="K115" s="63"/>
      <c r="L115" s="63"/>
      <c r="M115" s="63"/>
      <c r="N115" s="28"/>
    </row>
    <row r="116" spans="1:37" s="60" customFormat="1" ht="34.15" customHeight="1" x14ac:dyDescent="0.2">
      <c r="A116" s="332" t="s">
        <v>197</v>
      </c>
      <c r="B116" s="21">
        <v>650</v>
      </c>
      <c r="C116" s="22">
        <v>4</v>
      </c>
      <c r="D116" s="23">
        <v>1</v>
      </c>
      <c r="E116" s="21" t="s">
        <v>198</v>
      </c>
      <c r="F116" s="21"/>
      <c r="G116" s="178">
        <f>G117</f>
        <v>2412.4459999999999</v>
      </c>
      <c r="H116" s="400">
        <f>H117</f>
        <v>582.44600000000003</v>
      </c>
      <c r="I116" s="401">
        <f>I117</f>
        <v>582.44600000000003</v>
      </c>
      <c r="J116" s="63"/>
      <c r="K116" s="63"/>
      <c r="L116" s="63"/>
      <c r="M116" s="63"/>
      <c r="N116" s="28"/>
    </row>
    <row r="117" spans="1:37" s="60" customFormat="1" ht="44.45" customHeight="1" x14ac:dyDescent="0.2">
      <c r="A117" s="332" t="s">
        <v>391</v>
      </c>
      <c r="B117" s="21">
        <v>650</v>
      </c>
      <c r="C117" s="22">
        <v>4</v>
      </c>
      <c r="D117" s="23">
        <v>1</v>
      </c>
      <c r="E117" s="21" t="s">
        <v>199</v>
      </c>
      <c r="F117" s="21"/>
      <c r="G117" s="178">
        <f>G118+G121</f>
        <v>2412.4459999999999</v>
      </c>
      <c r="H117" s="402">
        <f>H118</f>
        <v>582.44600000000003</v>
      </c>
      <c r="I117" s="403">
        <f>I118</f>
        <v>582.44600000000003</v>
      </c>
      <c r="J117" s="63"/>
      <c r="K117" s="63"/>
      <c r="L117" s="63"/>
      <c r="M117" s="63"/>
      <c r="N117" s="28"/>
    </row>
    <row r="118" spans="1:37" s="60" customFormat="1" ht="39.6" customHeight="1" x14ac:dyDescent="0.2">
      <c r="A118" s="332" t="s">
        <v>392</v>
      </c>
      <c r="B118" s="21">
        <v>650</v>
      </c>
      <c r="C118" s="22">
        <v>4</v>
      </c>
      <c r="D118" s="23">
        <v>1</v>
      </c>
      <c r="E118" s="21" t="s">
        <v>200</v>
      </c>
      <c r="F118" s="21"/>
      <c r="G118" s="178">
        <f t="shared" ref="G118:H122" si="9">G119</f>
        <v>582.44600000000003</v>
      </c>
      <c r="H118" s="402">
        <f t="shared" si="9"/>
        <v>582.44600000000003</v>
      </c>
      <c r="I118" s="403">
        <f>I119</f>
        <v>582.44600000000003</v>
      </c>
      <c r="J118" s="63"/>
      <c r="K118" s="63"/>
      <c r="L118" s="63"/>
      <c r="M118" s="63"/>
      <c r="N118" s="28"/>
    </row>
    <row r="119" spans="1:37" s="60" customFormat="1" ht="61.9" customHeight="1" x14ac:dyDescent="0.25">
      <c r="A119" s="337" t="s">
        <v>118</v>
      </c>
      <c r="B119" s="21">
        <v>650</v>
      </c>
      <c r="C119" s="22">
        <v>4</v>
      </c>
      <c r="D119" s="23">
        <v>1</v>
      </c>
      <c r="E119" s="21" t="s">
        <v>200</v>
      </c>
      <c r="F119" s="21">
        <v>100</v>
      </c>
      <c r="G119" s="178">
        <f t="shared" si="9"/>
        <v>582.44600000000003</v>
      </c>
      <c r="H119" s="402">
        <f t="shared" si="9"/>
        <v>582.44600000000003</v>
      </c>
      <c r="I119" s="403">
        <f>I120</f>
        <v>582.44600000000003</v>
      </c>
      <c r="J119" s="63"/>
      <c r="K119" s="63"/>
      <c r="L119" s="63"/>
      <c r="M119" s="63"/>
      <c r="N119" s="28"/>
    </row>
    <row r="120" spans="1:37" s="60" customFormat="1" ht="38.450000000000003" customHeight="1" x14ac:dyDescent="0.25">
      <c r="A120" s="340" t="s">
        <v>119</v>
      </c>
      <c r="B120" s="24">
        <v>650</v>
      </c>
      <c r="C120" s="25">
        <v>4</v>
      </c>
      <c r="D120" s="26">
        <v>1</v>
      </c>
      <c r="E120" s="24" t="s">
        <v>200</v>
      </c>
      <c r="F120" s="24">
        <v>110</v>
      </c>
      <c r="G120" s="179">
        <v>582.44600000000003</v>
      </c>
      <c r="H120" s="404">
        <f>G120</f>
        <v>582.44600000000003</v>
      </c>
      <c r="I120" s="405">
        <f>G120</f>
        <v>582.44600000000003</v>
      </c>
      <c r="J120" s="63"/>
      <c r="K120" s="63"/>
      <c r="L120" s="63"/>
      <c r="M120" s="63"/>
      <c r="N120" s="28"/>
    </row>
    <row r="121" spans="1:37" s="60" customFormat="1" ht="57" customHeight="1" x14ac:dyDescent="0.2">
      <c r="A121" s="332" t="s">
        <v>393</v>
      </c>
      <c r="B121" s="21">
        <v>650</v>
      </c>
      <c r="C121" s="22">
        <v>4</v>
      </c>
      <c r="D121" s="23">
        <v>1</v>
      </c>
      <c r="E121" s="21" t="s">
        <v>201</v>
      </c>
      <c r="F121" s="21"/>
      <c r="G121" s="178">
        <f t="shared" si="9"/>
        <v>1830</v>
      </c>
      <c r="H121" s="402">
        <f t="shared" si="9"/>
        <v>0</v>
      </c>
      <c r="I121" s="403">
        <f>I122</f>
        <v>0</v>
      </c>
      <c r="J121" s="63"/>
      <c r="K121" s="63"/>
      <c r="L121" s="63"/>
      <c r="M121" s="63"/>
      <c r="N121" s="28"/>
    </row>
    <row r="122" spans="1:37" s="60" customFormat="1" ht="61.15" customHeight="1" x14ac:dyDescent="0.25">
      <c r="A122" s="337" t="s">
        <v>394</v>
      </c>
      <c r="B122" s="21">
        <v>650</v>
      </c>
      <c r="C122" s="22">
        <v>4</v>
      </c>
      <c r="D122" s="23">
        <v>1</v>
      </c>
      <c r="E122" s="21" t="s">
        <v>201</v>
      </c>
      <c r="F122" s="21">
        <v>100</v>
      </c>
      <c r="G122" s="178">
        <f t="shared" si="9"/>
        <v>1830</v>
      </c>
      <c r="H122" s="402">
        <f t="shared" si="9"/>
        <v>0</v>
      </c>
      <c r="I122" s="403">
        <f>I123</f>
        <v>0</v>
      </c>
      <c r="J122" s="63"/>
      <c r="K122" s="63"/>
      <c r="L122" s="63"/>
      <c r="M122" s="63"/>
      <c r="N122" s="28"/>
    </row>
    <row r="123" spans="1:37" s="60" customFormat="1" ht="39" customHeight="1" x14ac:dyDescent="0.25">
      <c r="A123" s="340" t="s">
        <v>119</v>
      </c>
      <c r="B123" s="24">
        <v>650</v>
      </c>
      <c r="C123" s="25">
        <v>4</v>
      </c>
      <c r="D123" s="26">
        <v>1</v>
      </c>
      <c r="E123" s="24" t="s">
        <v>201</v>
      </c>
      <c r="F123" s="24">
        <v>110</v>
      </c>
      <c r="G123" s="179">
        <v>1830</v>
      </c>
      <c r="H123" s="404">
        <v>0</v>
      </c>
      <c r="I123" s="405">
        <v>0</v>
      </c>
      <c r="J123" s="63"/>
      <c r="K123" s="63"/>
      <c r="L123" s="63"/>
      <c r="M123" s="63"/>
      <c r="N123" s="28"/>
    </row>
    <row r="124" spans="1:37" s="54" customFormat="1" x14ac:dyDescent="0.2">
      <c r="A124" s="321" t="s">
        <v>202</v>
      </c>
      <c r="B124" s="322">
        <v>650</v>
      </c>
      <c r="C124" s="323">
        <v>4</v>
      </c>
      <c r="D124" s="324" t="s">
        <v>203</v>
      </c>
      <c r="E124" s="322"/>
      <c r="F124" s="322"/>
      <c r="G124" s="326">
        <f>G125+G134</f>
        <v>6448.8</v>
      </c>
      <c r="H124" s="327">
        <f t="shared" ref="H124:I126" si="10">H125</f>
        <v>4487.1000000000004</v>
      </c>
      <c r="I124" s="328">
        <f t="shared" si="10"/>
        <v>0</v>
      </c>
      <c r="J124" s="63"/>
      <c r="K124" s="63"/>
      <c r="L124" s="63"/>
      <c r="M124" s="63"/>
      <c r="N124" s="28"/>
    </row>
    <row r="125" spans="1:37" s="30" customFormat="1" ht="34.15" customHeight="1" x14ac:dyDescent="0.2">
      <c r="A125" s="332" t="s">
        <v>204</v>
      </c>
      <c r="B125" s="346">
        <v>650</v>
      </c>
      <c r="C125" s="22">
        <v>4</v>
      </c>
      <c r="D125" s="399" t="s">
        <v>203</v>
      </c>
      <c r="E125" s="21" t="s">
        <v>205</v>
      </c>
      <c r="F125" s="21"/>
      <c r="G125" s="178">
        <f>G126</f>
        <v>1217.2</v>
      </c>
      <c r="H125" s="351">
        <f t="shared" si="10"/>
        <v>4487.1000000000004</v>
      </c>
      <c r="I125" s="352">
        <f t="shared" si="10"/>
        <v>0</v>
      </c>
      <c r="J125" s="63"/>
      <c r="K125" s="63"/>
      <c r="L125" s="63"/>
      <c r="M125" s="63"/>
      <c r="N125" s="28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</row>
    <row r="126" spans="1:37" s="30" customFormat="1" x14ac:dyDescent="0.2">
      <c r="A126" s="332" t="s">
        <v>206</v>
      </c>
      <c r="B126" s="21">
        <v>650</v>
      </c>
      <c r="C126" s="22">
        <v>4</v>
      </c>
      <c r="D126" s="23" t="s">
        <v>203</v>
      </c>
      <c r="E126" s="21" t="s">
        <v>207</v>
      </c>
      <c r="F126" s="21"/>
      <c r="G126" s="178">
        <f>G127</f>
        <v>1217.2</v>
      </c>
      <c r="H126" s="334">
        <f t="shared" si="10"/>
        <v>4487.1000000000004</v>
      </c>
      <c r="I126" s="335">
        <f t="shared" si="10"/>
        <v>0</v>
      </c>
      <c r="J126" s="63"/>
      <c r="K126" s="63"/>
      <c r="L126" s="63"/>
      <c r="M126" s="63"/>
      <c r="N126" s="28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</row>
    <row r="127" spans="1:37" s="30" customFormat="1" ht="31.5" x14ac:dyDescent="0.2">
      <c r="A127" s="332" t="s">
        <v>208</v>
      </c>
      <c r="B127" s="21">
        <v>650</v>
      </c>
      <c r="C127" s="22">
        <v>4</v>
      </c>
      <c r="D127" s="23" t="s">
        <v>203</v>
      </c>
      <c r="E127" s="21" t="s">
        <v>209</v>
      </c>
      <c r="F127" s="21"/>
      <c r="G127" s="178">
        <f>G128+G131</f>
        <v>1217.2</v>
      </c>
      <c r="H127" s="334">
        <f>H135+H128</f>
        <v>4487.1000000000004</v>
      </c>
      <c r="I127" s="335">
        <f>I136</f>
        <v>0</v>
      </c>
      <c r="J127" s="63"/>
      <c r="K127" s="63"/>
      <c r="L127" s="63"/>
      <c r="M127" s="63"/>
      <c r="N127" s="28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</row>
    <row r="128" spans="1:37" s="20" customFormat="1" ht="47.25" x14ac:dyDescent="0.2">
      <c r="A128" s="406" t="s">
        <v>210</v>
      </c>
      <c r="B128" s="21">
        <v>650</v>
      </c>
      <c r="C128" s="22">
        <v>4</v>
      </c>
      <c r="D128" s="23" t="s">
        <v>203</v>
      </c>
      <c r="E128" s="407" t="s">
        <v>211</v>
      </c>
      <c r="F128" s="21"/>
      <c r="G128" s="178">
        <f t="shared" ref="G128:I129" si="11">G129</f>
        <v>1156.3</v>
      </c>
      <c r="H128" s="104">
        <f t="shared" si="11"/>
        <v>1127.0999999999999</v>
      </c>
      <c r="I128" s="408">
        <f t="shared" si="11"/>
        <v>0</v>
      </c>
      <c r="J128" s="3"/>
      <c r="K128" s="3"/>
      <c r="L128" s="3"/>
      <c r="M128" s="3"/>
      <c r="N128" s="18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</row>
    <row r="129" spans="1:38" s="20" customFormat="1" ht="31.5" x14ac:dyDescent="0.2">
      <c r="A129" s="27" t="s">
        <v>128</v>
      </c>
      <c r="B129" s="21">
        <v>650</v>
      </c>
      <c r="C129" s="22">
        <v>4</v>
      </c>
      <c r="D129" s="23" t="s">
        <v>203</v>
      </c>
      <c r="E129" s="409" t="s">
        <v>211</v>
      </c>
      <c r="F129" s="21">
        <v>200</v>
      </c>
      <c r="G129" s="178">
        <f t="shared" si="11"/>
        <v>1156.3</v>
      </c>
      <c r="H129" s="351">
        <f t="shared" si="11"/>
        <v>1127.0999999999999</v>
      </c>
      <c r="I129" s="352">
        <f t="shared" si="11"/>
        <v>0</v>
      </c>
      <c r="J129" s="3"/>
      <c r="K129" s="3"/>
      <c r="L129" s="3"/>
      <c r="M129" s="3"/>
      <c r="N129" s="18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</row>
    <row r="130" spans="1:38" s="20" customFormat="1" ht="31.5" x14ac:dyDescent="0.2">
      <c r="A130" s="31" t="s">
        <v>129</v>
      </c>
      <c r="B130" s="24">
        <v>650</v>
      </c>
      <c r="C130" s="25">
        <v>4</v>
      </c>
      <c r="D130" s="26" t="s">
        <v>203</v>
      </c>
      <c r="E130" s="410" t="s">
        <v>211</v>
      </c>
      <c r="F130" s="24">
        <v>240</v>
      </c>
      <c r="G130" s="179">
        <v>1156.3</v>
      </c>
      <c r="H130" s="411">
        <v>1127.0999999999999</v>
      </c>
      <c r="I130" s="412">
        <f>I133</f>
        <v>0</v>
      </c>
      <c r="J130" s="3"/>
      <c r="K130" s="3"/>
      <c r="L130" s="3"/>
      <c r="M130" s="3"/>
      <c r="N130" s="18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</row>
    <row r="131" spans="1:38" s="30" customFormat="1" ht="47.25" x14ac:dyDescent="0.2">
      <c r="A131" s="386" t="s">
        <v>210</v>
      </c>
      <c r="B131" s="21">
        <v>650</v>
      </c>
      <c r="C131" s="22">
        <v>4</v>
      </c>
      <c r="D131" s="23" t="s">
        <v>203</v>
      </c>
      <c r="E131" s="409" t="s">
        <v>212</v>
      </c>
      <c r="F131" s="21"/>
      <c r="G131" s="178">
        <f>G132</f>
        <v>60.9</v>
      </c>
      <c r="H131" s="102">
        <v>0</v>
      </c>
      <c r="I131" s="413">
        <v>0</v>
      </c>
      <c r="J131" s="63"/>
      <c r="K131" s="63"/>
      <c r="L131" s="63"/>
      <c r="M131" s="63"/>
      <c r="N131" s="28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</row>
    <row r="132" spans="1:38" s="30" customFormat="1" ht="31.5" x14ac:dyDescent="0.2">
      <c r="A132" s="27" t="s">
        <v>128</v>
      </c>
      <c r="B132" s="21">
        <v>650</v>
      </c>
      <c r="C132" s="22">
        <v>4</v>
      </c>
      <c r="D132" s="23" t="s">
        <v>203</v>
      </c>
      <c r="E132" s="409" t="s">
        <v>212</v>
      </c>
      <c r="F132" s="21">
        <v>200</v>
      </c>
      <c r="G132" s="178">
        <f>G133</f>
        <v>60.9</v>
      </c>
      <c r="H132" s="414">
        <v>0</v>
      </c>
      <c r="I132" s="415">
        <v>0</v>
      </c>
      <c r="J132" s="63"/>
      <c r="K132" s="63"/>
      <c r="L132" s="63"/>
      <c r="M132" s="63"/>
      <c r="N132" s="28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</row>
    <row r="133" spans="1:38" s="30" customFormat="1" ht="31.5" customHeight="1" thickBot="1" x14ac:dyDescent="0.25">
      <c r="A133" s="31" t="s">
        <v>129</v>
      </c>
      <c r="B133" s="24">
        <v>650</v>
      </c>
      <c r="C133" s="25">
        <v>4</v>
      </c>
      <c r="D133" s="26" t="s">
        <v>203</v>
      </c>
      <c r="E133" s="410" t="s">
        <v>212</v>
      </c>
      <c r="F133" s="24">
        <v>240</v>
      </c>
      <c r="G133" s="179">
        <v>60.9</v>
      </c>
      <c r="H133" s="416">
        <v>0</v>
      </c>
      <c r="I133" s="417">
        <v>0</v>
      </c>
      <c r="J133" s="63"/>
      <c r="K133" s="63"/>
      <c r="L133" s="63"/>
      <c r="M133" s="63"/>
      <c r="N133" s="28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</row>
    <row r="134" spans="1:38" s="61" customFormat="1" ht="33" customHeight="1" x14ac:dyDescent="0.2">
      <c r="A134" s="27" t="s">
        <v>213</v>
      </c>
      <c r="B134" s="21">
        <v>650</v>
      </c>
      <c r="C134" s="22">
        <v>4</v>
      </c>
      <c r="D134" s="23" t="s">
        <v>203</v>
      </c>
      <c r="E134" s="21" t="s">
        <v>214</v>
      </c>
      <c r="F134" s="21"/>
      <c r="G134" s="178">
        <f t="shared" ref="G134:H136" si="12">G135</f>
        <v>5231.6000000000004</v>
      </c>
      <c r="H134" s="110">
        <f t="shared" si="12"/>
        <v>3360</v>
      </c>
      <c r="I134" s="111">
        <v>0</v>
      </c>
      <c r="J134" s="63"/>
      <c r="K134" s="63"/>
      <c r="L134" s="63"/>
      <c r="M134" s="63"/>
      <c r="N134" s="28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</row>
    <row r="135" spans="1:38" s="61" customFormat="1" ht="33" customHeight="1" x14ac:dyDescent="0.2">
      <c r="A135" s="27" t="s">
        <v>215</v>
      </c>
      <c r="B135" s="21">
        <v>650</v>
      </c>
      <c r="C135" s="22">
        <v>4</v>
      </c>
      <c r="D135" s="23" t="s">
        <v>203</v>
      </c>
      <c r="E135" s="21" t="s">
        <v>216</v>
      </c>
      <c r="F135" s="21"/>
      <c r="G135" s="178">
        <f t="shared" si="12"/>
        <v>5231.6000000000004</v>
      </c>
      <c r="H135" s="110">
        <f t="shared" si="12"/>
        <v>3360</v>
      </c>
      <c r="I135" s="111">
        <v>0</v>
      </c>
      <c r="J135" s="63"/>
      <c r="K135" s="63"/>
      <c r="L135" s="63"/>
      <c r="M135" s="63"/>
      <c r="N135" s="28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</row>
    <row r="136" spans="1:38" s="61" customFormat="1" ht="31.5" x14ac:dyDescent="0.2">
      <c r="A136" s="27" t="s">
        <v>128</v>
      </c>
      <c r="B136" s="21">
        <v>650</v>
      </c>
      <c r="C136" s="22">
        <v>4</v>
      </c>
      <c r="D136" s="23" t="s">
        <v>203</v>
      </c>
      <c r="E136" s="21" t="s">
        <v>216</v>
      </c>
      <c r="F136" s="21">
        <v>200</v>
      </c>
      <c r="G136" s="178">
        <f t="shared" si="12"/>
        <v>5231.6000000000004</v>
      </c>
      <c r="H136" s="110">
        <f t="shared" si="12"/>
        <v>3360</v>
      </c>
      <c r="I136" s="111">
        <f>I137</f>
        <v>0</v>
      </c>
      <c r="J136" s="63"/>
      <c r="K136" s="63"/>
      <c r="L136" s="63"/>
      <c r="M136" s="63"/>
      <c r="N136" s="28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</row>
    <row r="137" spans="1:38" s="61" customFormat="1" ht="31.5" x14ac:dyDescent="0.2">
      <c r="A137" s="31" t="s">
        <v>129</v>
      </c>
      <c r="B137" s="24">
        <v>650</v>
      </c>
      <c r="C137" s="25">
        <v>4</v>
      </c>
      <c r="D137" s="26" t="s">
        <v>203</v>
      </c>
      <c r="E137" s="24" t="s">
        <v>216</v>
      </c>
      <c r="F137" s="24">
        <v>240</v>
      </c>
      <c r="G137" s="179">
        <v>5231.6000000000004</v>
      </c>
      <c r="H137" s="418">
        <v>3360</v>
      </c>
      <c r="I137" s="419">
        <v>0</v>
      </c>
      <c r="J137" s="63"/>
      <c r="K137" s="63"/>
      <c r="L137" s="63"/>
      <c r="M137" s="63"/>
      <c r="N137" s="28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</row>
    <row r="138" spans="1:38" s="19" customFormat="1" ht="18" hidden="1" customHeight="1" x14ac:dyDescent="0.25">
      <c r="A138" s="420" t="s">
        <v>112</v>
      </c>
      <c r="B138" s="21">
        <v>650</v>
      </c>
      <c r="C138" s="22">
        <v>4</v>
      </c>
      <c r="D138" s="23">
        <v>9</v>
      </c>
      <c r="E138" s="21" t="s">
        <v>113</v>
      </c>
      <c r="F138" s="21"/>
      <c r="G138" s="178">
        <f t="shared" ref="G138:I141" si="13">G139</f>
        <v>0</v>
      </c>
      <c r="H138" s="102">
        <f t="shared" si="13"/>
        <v>0</v>
      </c>
      <c r="I138" s="103">
        <f t="shared" si="13"/>
        <v>0</v>
      </c>
      <c r="J138" s="3"/>
      <c r="K138" s="3"/>
      <c r="L138" s="3"/>
      <c r="M138" s="3"/>
      <c r="N138" s="18"/>
    </row>
    <row r="139" spans="1:38" s="30" customFormat="1" ht="18" hidden="1" customHeight="1" x14ac:dyDescent="0.2">
      <c r="A139" s="332" t="s">
        <v>213</v>
      </c>
      <c r="B139" s="346">
        <v>650</v>
      </c>
      <c r="C139" s="22">
        <v>4</v>
      </c>
      <c r="D139" s="399" t="s">
        <v>203</v>
      </c>
      <c r="E139" s="21" t="s">
        <v>214</v>
      </c>
      <c r="F139" s="21"/>
      <c r="G139" s="178">
        <f t="shared" si="13"/>
        <v>0</v>
      </c>
      <c r="H139" s="104">
        <f t="shared" si="13"/>
        <v>0</v>
      </c>
      <c r="I139" s="105">
        <f t="shared" si="13"/>
        <v>0</v>
      </c>
      <c r="J139" s="63"/>
      <c r="K139" s="63"/>
      <c r="L139" s="63"/>
      <c r="M139" s="63"/>
      <c r="N139" s="28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</row>
    <row r="140" spans="1:38" s="30" customFormat="1" ht="34.5" hidden="1" customHeight="1" x14ac:dyDescent="0.2">
      <c r="A140" s="332" t="s">
        <v>215</v>
      </c>
      <c r="B140" s="21">
        <v>650</v>
      </c>
      <c r="C140" s="22">
        <v>4</v>
      </c>
      <c r="D140" s="23" t="s">
        <v>203</v>
      </c>
      <c r="E140" s="21" t="s">
        <v>216</v>
      </c>
      <c r="F140" s="21"/>
      <c r="G140" s="178">
        <f t="shared" si="13"/>
        <v>0</v>
      </c>
      <c r="H140" s="104">
        <f t="shared" si="13"/>
        <v>0</v>
      </c>
      <c r="I140" s="105">
        <f t="shared" si="13"/>
        <v>0</v>
      </c>
      <c r="J140" s="63"/>
      <c r="K140" s="63"/>
      <c r="L140" s="63"/>
      <c r="M140" s="63"/>
      <c r="N140" s="28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</row>
    <row r="141" spans="1:38" s="30" customFormat="1" ht="31.5" hidden="1" x14ac:dyDescent="0.2">
      <c r="A141" s="27" t="s">
        <v>128</v>
      </c>
      <c r="B141" s="21">
        <v>650</v>
      </c>
      <c r="C141" s="22">
        <v>4</v>
      </c>
      <c r="D141" s="23" t="s">
        <v>203</v>
      </c>
      <c r="E141" s="21" t="s">
        <v>216</v>
      </c>
      <c r="F141" s="21">
        <v>200</v>
      </c>
      <c r="G141" s="178">
        <f t="shared" si="13"/>
        <v>0</v>
      </c>
      <c r="H141" s="106">
        <f t="shared" si="13"/>
        <v>0</v>
      </c>
      <c r="I141" s="107">
        <f t="shared" si="13"/>
        <v>0</v>
      </c>
      <c r="J141" s="63"/>
      <c r="K141" s="63"/>
      <c r="L141" s="63"/>
      <c r="M141" s="63"/>
      <c r="N141" s="28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</row>
    <row r="142" spans="1:38" s="30" customFormat="1" ht="32.25" hidden="1" thickBot="1" x14ac:dyDescent="0.25">
      <c r="A142" s="31" t="s">
        <v>129</v>
      </c>
      <c r="B142" s="24">
        <v>650</v>
      </c>
      <c r="C142" s="25">
        <v>4</v>
      </c>
      <c r="D142" s="26" t="s">
        <v>203</v>
      </c>
      <c r="E142" s="24" t="s">
        <v>216</v>
      </c>
      <c r="F142" s="24">
        <v>240</v>
      </c>
      <c r="G142" s="179">
        <v>0</v>
      </c>
      <c r="H142" s="108">
        <v>0</v>
      </c>
      <c r="I142" s="109">
        <v>0</v>
      </c>
      <c r="J142" s="63"/>
      <c r="K142" s="63"/>
      <c r="L142" s="63"/>
      <c r="M142" s="63"/>
      <c r="N142" s="28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</row>
    <row r="143" spans="1:38" ht="19.5" customHeight="1" x14ac:dyDescent="0.2">
      <c r="A143" s="321" t="s">
        <v>217</v>
      </c>
      <c r="B143" s="322">
        <v>650</v>
      </c>
      <c r="C143" s="323">
        <v>4</v>
      </c>
      <c r="D143" s="324">
        <v>10</v>
      </c>
      <c r="E143" s="322"/>
      <c r="F143" s="322"/>
      <c r="G143" s="326">
        <f>G144</f>
        <v>812.4</v>
      </c>
      <c r="H143" s="327">
        <f>H144</f>
        <v>0</v>
      </c>
      <c r="I143" s="328">
        <f>I144</f>
        <v>0</v>
      </c>
      <c r="N143" s="18"/>
      <c r="AL143" s="4"/>
    </row>
    <row r="144" spans="1:38" s="19" customFormat="1" ht="18" customHeight="1" x14ac:dyDescent="0.25">
      <c r="A144" s="420" t="s">
        <v>112</v>
      </c>
      <c r="B144" s="21">
        <v>650</v>
      </c>
      <c r="C144" s="22">
        <v>4</v>
      </c>
      <c r="D144" s="23">
        <v>10</v>
      </c>
      <c r="E144" s="21" t="s">
        <v>113</v>
      </c>
      <c r="F144" s="21"/>
      <c r="G144" s="178">
        <f>G145</f>
        <v>812.4</v>
      </c>
      <c r="H144" s="351">
        <f t="shared" ref="H144:I147" si="14">H145</f>
        <v>0</v>
      </c>
      <c r="I144" s="352">
        <f t="shared" si="14"/>
        <v>0</v>
      </c>
      <c r="J144" s="3"/>
      <c r="K144" s="3"/>
      <c r="L144" s="3"/>
      <c r="M144" s="3"/>
      <c r="N144" s="18"/>
    </row>
    <row r="145" spans="1:38" s="19" customFormat="1" ht="31.5" customHeight="1" x14ac:dyDescent="0.25">
      <c r="A145" s="337" t="s">
        <v>114</v>
      </c>
      <c r="B145" s="21">
        <v>650</v>
      </c>
      <c r="C145" s="22">
        <v>4</v>
      </c>
      <c r="D145" s="23">
        <v>10</v>
      </c>
      <c r="E145" s="421" t="s">
        <v>115</v>
      </c>
      <c r="F145" s="21"/>
      <c r="G145" s="178">
        <f>G147</f>
        <v>812.4</v>
      </c>
      <c r="H145" s="351">
        <f t="shared" si="14"/>
        <v>0</v>
      </c>
      <c r="I145" s="352">
        <f t="shared" si="14"/>
        <v>0</v>
      </c>
      <c r="J145" s="3"/>
      <c r="K145" s="3"/>
      <c r="L145" s="3"/>
      <c r="M145" s="3"/>
      <c r="N145" s="18"/>
    </row>
    <row r="146" spans="1:38" s="19" customFormat="1" ht="51" customHeight="1" x14ac:dyDescent="0.25">
      <c r="A146" s="337" t="s">
        <v>218</v>
      </c>
      <c r="B146" s="21">
        <v>650</v>
      </c>
      <c r="C146" s="22">
        <v>4</v>
      </c>
      <c r="D146" s="23">
        <v>10</v>
      </c>
      <c r="E146" s="21" t="s">
        <v>149</v>
      </c>
      <c r="F146" s="21"/>
      <c r="G146" s="178">
        <f>G147</f>
        <v>812.4</v>
      </c>
      <c r="H146" s="351">
        <f t="shared" si="14"/>
        <v>0</v>
      </c>
      <c r="I146" s="352">
        <f t="shared" si="14"/>
        <v>0</v>
      </c>
      <c r="J146" s="3"/>
      <c r="K146" s="3"/>
      <c r="L146" s="3"/>
      <c r="M146" s="3"/>
      <c r="N146" s="18"/>
    </row>
    <row r="147" spans="1:38" s="19" customFormat="1" ht="33" customHeight="1" x14ac:dyDescent="0.2">
      <c r="A147" s="27" t="s">
        <v>219</v>
      </c>
      <c r="B147" s="21">
        <v>650</v>
      </c>
      <c r="C147" s="22">
        <v>4</v>
      </c>
      <c r="D147" s="23">
        <v>10</v>
      </c>
      <c r="E147" s="21" t="s">
        <v>149</v>
      </c>
      <c r="F147" s="21">
        <v>200</v>
      </c>
      <c r="G147" s="178">
        <f>G148</f>
        <v>812.4</v>
      </c>
      <c r="H147" s="414">
        <f t="shared" si="14"/>
        <v>0</v>
      </c>
      <c r="I147" s="415">
        <f t="shared" si="14"/>
        <v>0</v>
      </c>
      <c r="J147" s="3"/>
      <c r="K147" s="3"/>
      <c r="L147" s="3"/>
      <c r="M147" s="3"/>
      <c r="N147" s="18"/>
    </row>
    <row r="148" spans="1:38" s="53" customFormat="1" ht="33.75" customHeight="1" x14ac:dyDescent="0.25">
      <c r="A148" s="340" t="s">
        <v>129</v>
      </c>
      <c r="B148" s="24">
        <v>650</v>
      </c>
      <c r="C148" s="25">
        <v>4</v>
      </c>
      <c r="D148" s="26">
        <v>10</v>
      </c>
      <c r="E148" s="24" t="s">
        <v>149</v>
      </c>
      <c r="F148" s="24">
        <v>240</v>
      </c>
      <c r="G148" s="179">
        <v>812.4</v>
      </c>
      <c r="H148" s="418">
        <v>0</v>
      </c>
      <c r="I148" s="419">
        <v>0</v>
      </c>
      <c r="J148" s="3"/>
      <c r="K148" s="3"/>
      <c r="L148" s="3"/>
      <c r="M148" s="3"/>
      <c r="N148" s="18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</row>
    <row r="149" spans="1:38" s="20" customFormat="1" x14ac:dyDescent="0.2">
      <c r="A149" s="321" t="s">
        <v>220</v>
      </c>
      <c r="B149" s="322">
        <v>650</v>
      </c>
      <c r="C149" s="323">
        <v>4</v>
      </c>
      <c r="D149" s="324">
        <v>12</v>
      </c>
      <c r="E149" s="322"/>
      <c r="F149" s="322"/>
      <c r="G149" s="326">
        <f>G150</f>
        <v>383</v>
      </c>
      <c r="H149" s="360" t="e">
        <f>H150+H155</f>
        <v>#REF!</v>
      </c>
      <c r="I149" s="422">
        <f>I150+I155</f>
        <v>0</v>
      </c>
      <c r="J149" s="3"/>
      <c r="K149" s="3"/>
      <c r="L149" s="3"/>
      <c r="M149" s="3"/>
      <c r="N149" s="18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</row>
    <row r="150" spans="1:38" s="20" customFormat="1" ht="47.25" x14ac:dyDescent="0.2">
      <c r="A150" s="332" t="s">
        <v>221</v>
      </c>
      <c r="B150" s="21">
        <v>650</v>
      </c>
      <c r="C150" s="22">
        <v>4</v>
      </c>
      <c r="D150" s="23">
        <v>12</v>
      </c>
      <c r="E150" s="21" t="s">
        <v>222</v>
      </c>
      <c r="F150" s="21"/>
      <c r="G150" s="178">
        <f>G151</f>
        <v>383</v>
      </c>
      <c r="H150" s="351">
        <f>H151</f>
        <v>383</v>
      </c>
      <c r="I150" s="352">
        <v>0</v>
      </c>
      <c r="J150" s="3"/>
      <c r="K150" s="3"/>
      <c r="L150" s="3"/>
      <c r="M150" s="3"/>
      <c r="N150" s="18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</row>
    <row r="151" spans="1:38" s="30" customFormat="1" ht="31.5" x14ac:dyDescent="0.2">
      <c r="A151" s="332" t="s">
        <v>223</v>
      </c>
      <c r="B151" s="21">
        <v>650</v>
      </c>
      <c r="C151" s="22">
        <v>4</v>
      </c>
      <c r="D151" s="23">
        <v>12</v>
      </c>
      <c r="E151" s="21" t="s">
        <v>224</v>
      </c>
      <c r="F151" s="21"/>
      <c r="G151" s="178">
        <f>G152</f>
        <v>383</v>
      </c>
      <c r="H151" s="334">
        <f>H152</f>
        <v>383</v>
      </c>
      <c r="I151" s="335">
        <f>I152</f>
        <v>0</v>
      </c>
      <c r="J151" s="63"/>
      <c r="K151" s="63"/>
      <c r="L151" s="63"/>
      <c r="M151" s="63"/>
      <c r="N151" s="28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</row>
    <row r="152" spans="1:38" s="30" customFormat="1" x14ac:dyDescent="0.2">
      <c r="A152" s="332" t="s">
        <v>225</v>
      </c>
      <c r="B152" s="21">
        <v>650</v>
      </c>
      <c r="C152" s="22">
        <v>4</v>
      </c>
      <c r="D152" s="23">
        <v>12</v>
      </c>
      <c r="E152" s="21" t="s">
        <v>226</v>
      </c>
      <c r="F152" s="21"/>
      <c r="G152" s="178">
        <f>G153</f>
        <v>383</v>
      </c>
      <c r="H152" s="334">
        <f>H153</f>
        <v>383</v>
      </c>
      <c r="I152" s="335">
        <f>I153</f>
        <v>0</v>
      </c>
      <c r="J152" s="63"/>
      <c r="K152" s="63"/>
      <c r="L152" s="63"/>
      <c r="M152" s="63"/>
      <c r="N152" s="28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</row>
    <row r="153" spans="1:38" s="49" customFormat="1" ht="31.5" x14ac:dyDescent="0.2">
      <c r="A153" s="27" t="s">
        <v>219</v>
      </c>
      <c r="B153" s="21">
        <v>650</v>
      </c>
      <c r="C153" s="22">
        <v>4</v>
      </c>
      <c r="D153" s="23">
        <v>12</v>
      </c>
      <c r="E153" s="21" t="s">
        <v>226</v>
      </c>
      <c r="F153" s="21">
        <v>200</v>
      </c>
      <c r="G153" s="178">
        <f>G154</f>
        <v>383</v>
      </c>
      <c r="H153" s="423">
        <f>H154</f>
        <v>383</v>
      </c>
      <c r="I153" s="390">
        <v>0</v>
      </c>
      <c r="J153" s="63"/>
      <c r="K153" s="63"/>
      <c r="L153" s="63"/>
      <c r="M153" s="63"/>
      <c r="N153" s="28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</row>
    <row r="154" spans="1:38" ht="33" customHeight="1" thickBot="1" x14ac:dyDescent="0.25">
      <c r="A154" s="31" t="s">
        <v>129</v>
      </c>
      <c r="B154" s="424">
        <v>650</v>
      </c>
      <c r="C154" s="25">
        <v>4</v>
      </c>
      <c r="D154" s="26">
        <v>12</v>
      </c>
      <c r="E154" s="24" t="s">
        <v>226</v>
      </c>
      <c r="F154" s="24">
        <v>240</v>
      </c>
      <c r="G154" s="179">
        <v>383</v>
      </c>
      <c r="H154" s="425">
        <v>383</v>
      </c>
      <c r="I154" s="426">
        <v>0</v>
      </c>
      <c r="N154" s="18"/>
      <c r="AL154" s="4"/>
    </row>
    <row r="155" spans="1:38" s="19" customFormat="1" ht="25.9" customHeight="1" thickBot="1" x14ac:dyDescent="0.25">
      <c r="A155" s="312" t="s">
        <v>227</v>
      </c>
      <c r="B155" s="385">
        <v>650</v>
      </c>
      <c r="C155" s="385">
        <v>5</v>
      </c>
      <c r="D155" s="376"/>
      <c r="E155" s="313"/>
      <c r="F155" s="313"/>
      <c r="G155" s="317">
        <f>G156+G163+G184</f>
        <v>34769.817000000003</v>
      </c>
      <c r="H155" s="427" t="e">
        <f>H156+H163+H184</f>
        <v>#REF!</v>
      </c>
      <c r="I155" s="428">
        <f>I156+I163+I184</f>
        <v>0</v>
      </c>
      <c r="J155" s="3"/>
      <c r="K155" s="3"/>
      <c r="L155" s="3"/>
      <c r="M155" s="3"/>
      <c r="N155" s="18"/>
    </row>
    <row r="156" spans="1:38" s="19" customFormat="1" ht="33.6" customHeight="1" x14ac:dyDescent="0.2">
      <c r="A156" s="321" t="s">
        <v>228</v>
      </c>
      <c r="B156" s="323">
        <v>650</v>
      </c>
      <c r="C156" s="323">
        <v>5</v>
      </c>
      <c r="D156" s="324">
        <v>1</v>
      </c>
      <c r="E156" s="322"/>
      <c r="F156" s="322"/>
      <c r="G156" s="326">
        <f>G157</f>
        <v>426.4</v>
      </c>
      <c r="H156" s="429" t="e">
        <f>H157</f>
        <v>#REF!</v>
      </c>
      <c r="I156" s="430">
        <f>I157</f>
        <v>0</v>
      </c>
      <c r="J156" s="3"/>
      <c r="K156" s="3"/>
      <c r="L156" s="3"/>
      <c r="M156" s="3"/>
      <c r="N156" s="18"/>
    </row>
    <row r="157" spans="1:38" s="19" customFormat="1" ht="30" customHeight="1" x14ac:dyDescent="0.2">
      <c r="A157" s="332" t="s">
        <v>229</v>
      </c>
      <c r="B157" s="21">
        <v>650</v>
      </c>
      <c r="C157" s="22">
        <v>5</v>
      </c>
      <c r="D157" s="23">
        <v>1</v>
      </c>
      <c r="E157" s="21" t="s">
        <v>230</v>
      </c>
      <c r="F157" s="21"/>
      <c r="G157" s="178">
        <f>G158</f>
        <v>426.4</v>
      </c>
      <c r="H157" s="423" t="e">
        <f>H158+#REF!</f>
        <v>#REF!</v>
      </c>
      <c r="I157" s="431">
        <v>0</v>
      </c>
      <c r="J157" s="3"/>
      <c r="K157" s="3"/>
      <c r="L157" s="3"/>
      <c r="M157" s="3"/>
      <c r="N157" s="18"/>
    </row>
    <row r="158" spans="1:38" s="19" customFormat="1" ht="31.15" customHeight="1" x14ac:dyDescent="0.2">
      <c r="A158" s="332" t="s">
        <v>126</v>
      </c>
      <c r="B158" s="21">
        <v>650</v>
      </c>
      <c r="C158" s="22">
        <v>5</v>
      </c>
      <c r="D158" s="23">
        <v>1</v>
      </c>
      <c r="E158" s="21" t="s">
        <v>231</v>
      </c>
      <c r="F158" s="21"/>
      <c r="G158" s="178">
        <f>G159+G162</f>
        <v>426.4</v>
      </c>
      <c r="H158" s="423">
        <f t="shared" ref="G158:I159" si="15">H159</f>
        <v>2978</v>
      </c>
      <c r="I158" s="431">
        <f t="shared" si="15"/>
        <v>0</v>
      </c>
      <c r="J158" s="3"/>
      <c r="K158" s="3"/>
      <c r="L158" s="3"/>
      <c r="M158" s="3"/>
      <c r="N158" s="18"/>
    </row>
    <row r="159" spans="1:38" s="20" customFormat="1" ht="30.6" customHeight="1" x14ac:dyDescent="0.2">
      <c r="A159" s="27" t="s">
        <v>219</v>
      </c>
      <c r="B159" s="21">
        <v>650</v>
      </c>
      <c r="C159" s="22">
        <v>5</v>
      </c>
      <c r="D159" s="23">
        <v>1</v>
      </c>
      <c r="E159" s="21" t="s">
        <v>231</v>
      </c>
      <c r="F159" s="21">
        <v>200</v>
      </c>
      <c r="G159" s="178">
        <f t="shared" si="15"/>
        <v>426.4</v>
      </c>
      <c r="H159" s="334">
        <f t="shared" si="15"/>
        <v>2978</v>
      </c>
      <c r="I159" s="335">
        <f t="shared" si="15"/>
        <v>0</v>
      </c>
      <c r="J159" s="3"/>
      <c r="K159" s="3"/>
      <c r="L159" s="3"/>
      <c r="M159" s="3"/>
      <c r="N159" s="18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</row>
    <row r="160" spans="1:38" s="20" customFormat="1" ht="33.6" customHeight="1" x14ac:dyDescent="0.2">
      <c r="A160" s="31" t="s">
        <v>129</v>
      </c>
      <c r="B160" s="24">
        <v>650</v>
      </c>
      <c r="C160" s="25">
        <v>5</v>
      </c>
      <c r="D160" s="26">
        <v>1</v>
      </c>
      <c r="E160" s="24" t="s">
        <v>231</v>
      </c>
      <c r="F160" s="24">
        <v>240</v>
      </c>
      <c r="G160" s="179">
        <v>426.4</v>
      </c>
      <c r="H160" s="369">
        <v>2978</v>
      </c>
      <c r="I160" s="370">
        <v>0</v>
      </c>
      <c r="J160" s="3"/>
      <c r="K160" s="3"/>
      <c r="L160" s="3"/>
      <c r="M160" s="3"/>
      <c r="N160" s="18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</row>
    <row r="161" spans="1:37" s="20" customFormat="1" ht="34.9" hidden="1" customHeight="1" x14ac:dyDescent="0.2">
      <c r="A161" s="27" t="s">
        <v>232</v>
      </c>
      <c r="B161" s="21">
        <v>650</v>
      </c>
      <c r="C161" s="22">
        <v>5</v>
      </c>
      <c r="D161" s="23">
        <v>1</v>
      </c>
      <c r="E161" s="21" t="s">
        <v>231</v>
      </c>
      <c r="F161" s="21">
        <v>600</v>
      </c>
      <c r="G161" s="178">
        <f>G162</f>
        <v>0</v>
      </c>
      <c r="H161" s="414">
        <f>H162</f>
        <v>0</v>
      </c>
      <c r="I161" s="432">
        <f>I162</f>
        <v>0</v>
      </c>
      <c r="J161" s="3"/>
      <c r="K161" s="3"/>
      <c r="L161" s="3"/>
      <c r="M161" s="3"/>
      <c r="N161" s="18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</row>
    <row r="162" spans="1:37" s="20" customFormat="1" ht="0.6" customHeight="1" thickBot="1" x14ac:dyDescent="0.25">
      <c r="A162" s="31" t="s">
        <v>233</v>
      </c>
      <c r="B162" s="24">
        <v>650</v>
      </c>
      <c r="C162" s="25">
        <v>5</v>
      </c>
      <c r="D162" s="26">
        <v>1</v>
      </c>
      <c r="E162" s="24" t="s">
        <v>231</v>
      </c>
      <c r="F162" s="24">
        <v>630</v>
      </c>
      <c r="G162" s="179">
        <v>0</v>
      </c>
      <c r="H162" s="108">
        <v>0</v>
      </c>
      <c r="I162" s="109">
        <v>0</v>
      </c>
      <c r="J162" s="3"/>
      <c r="K162" s="3"/>
      <c r="L162" s="3"/>
      <c r="M162" s="3"/>
      <c r="N162" s="18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</row>
    <row r="163" spans="1:37" s="20" customFormat="1" ht="30.6" customHeight="1" x14ac:dyDescent="0.2">
      <c r="A163" s="321" t="s">
        <v>234</v>
      </c>
      <c r="B163" s="433">
        <v>650</v>
      </c>
      <c r="C163" s="323">
        <v>5</v>
      </c>
      <c r="D163" s="324">
        <v>2</v>
      </c>
      <c r="E163" s="322"/>
      <c r="F163" s="322"/>
      <c r="G163" s="326">
        <f>G164+G173+G180</f>
        <v>24051.617000000002</v>
      </c>
      <c r="H163" s="434">
        <f t="shared" ref="H163:I168" si="16">H164</f>
        <v>10000</v>
      </c>
      <c r="I163" s="435">
        <f t="shared" si="16"/>
        <v>0</v>
      </c>
      <c r="J163" s="3"/>
      <c r="K163" s="3"/>
      <c r="L163" s="3"/>
      <c r="M163" s="3"/>
      <c r="N163" s="18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</row>
    <row r="164" spans="1:37" s="20" customFormat="1" ht="46.9" customHeight="1" x14ac:dyDescent="0.2">
      <c r="A164" s="392" t="s">
        <v>396</v>
      </c>
      <c r="B164" s="21">
        <v>650</v>
      </c>
      <c r="C164" s="22">
        <v>5</v>
      </c>
      <c r="D164" s="23">
        <v>2</v>
      </c>
      <c r="E164" s="21" t="s">
        <v>235</v>
      </c>
      <c r="F164" s="21"/>
      <c r="G164" s="178">
        <f>G165</f>
        <v>11365.558000000001</v>
      </c>
      <c r="H164" s="334">
        <f t="shared" si="16"/>
        <v>10000</v>
      </c>
      <c r="I164" s="335">
        <f t="shared" si="16"/>
        <v>0</v>
      </c>
      <c r="J164" s="3"/>
      <c r="K164" s="3"/>
      <c r="L164" s="3"/>
      <c r="M164" s="3"/>
      <c r="N164" s="18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</row>
    <row r="165" spans="1:37" s="20" customFormat="1" ht="35.450000000000003" customHeight="1" x14ac:dyDescent="0.2">
      <c r="A165" s="392" t="s">
        <v>397</v>
      </c>
      <c r="B165" s="21">
        <v>650</v>
      </c>
      <c r="C165" s="22">
        <v>5</v>
      </c>
      <c r="D165" s="23">
        <v>2</v>
      </c>
      <c r="E165" s="21" t="s">
        <v>236</v>
      </c>
      <c r="F165" s="21"/>
      <c r="G165" s="178">
        <f>G166</f>
        <v>11365.558000000001</v>
      </c>
      <c r="H165" s="334">
        <f t="shared" si="16"/>
        <v>10000</v>
      </c>
      <c r="I165" s="335">
        <f t="shared" si="16"/>
        <v>0</v>
      </c>
      <c r="J165" s="3"/>
      <c r="K165" s="3"/>
      <c r="L165" s="3"/>
      <c r="M165" s="3"/>
      <c r="N165" s="18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</row>
    <row r="166" spans="1:37" s="20" customFormat="1" ht="38.450000000000003" customHeight="1" x14ac:dyDescent="0.2">
      <c r="A166" s="392" t="s">
        <v>237</v>
      </c>
      <c r="B166" s="21">
        <v>650</v>
      </c>
      <c r="C166" s="22">
        <v>5</v>
      </c>
      <c r="D166" s="23">
        <v>2</v>
      </c>
      <c r="E166" s="21" t="s">
        <v>238</v>
      </c>
      <c r="F166" s="21"/>
      <c r="G166" s="178">
        <f>G167+G170</f>
        <v>11365.558000000001</v>
      </c>
      <c r="H166" s="334">
        <f t="shared" si="16"/>
        <v>10000</v>
      </c>
      <c r="I166" s="335">
        <f t="shared" si="16"/>
        <v>0</v>
      </c>
      <c r="J166" s="3"/>
      <c r="K166" s="3"/>
      <c r="L166" s="3"/>
      <c r="M166" s="3"/>
      <c r="N166" s="18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</row>
    <row r="167" spans="1:37" s="20" customFormat="1" ht="33.6" customHeight="1" x14ac:dyDescent="0.2">
      <c r="A167" s="392" t="s">
        <v>398</v>
      </c>
      <c r="B167" s="21">
        <v>650</v>
      </c>
      <c r="C167" s="22">
        <v>5</v>
      </c>
      <c r="D167" s="23">
        <v>2</v>
      </c>
      <c r="E167" s="21" t="s">
        <v>399</v>
      </c>
      <c r="F167" s="21"/>
      <c r="G167" s="178">
        <f>G168</f>
        <v>10229</v>
      </c>
      <c r="H167" s="334">
        <f t="shared" si="16"/>
        <v>10000</v>
      </c>
      <c r="I167" s="335">
        <f t="shared" si="16"/>
        <v>0</v>
      </c>
      <c r="J167" s="3"/>
      <c r="K167" s="3"/>
      <c r="L167" s="3"/>
      <c r="M167" s="3"/>
      <c r="N167" s="18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</row>
    <row r="168" spans="1:37" s="20" customFormat="1" ht="45.6" customHeight="1" x14ac:dyDescent="0.2">
      <c r="A168" s="27" t="s">
        <v>128</v>
      </c>
      <c r="B168" s="21">
        <v>650</v>
      </c>
      <c r="C168" s="22">
        <v>5</v>
      </c>
      <c r="D168" s="23">
        <v>2</v>
      </c>
      <c r="E168" s="21" t="s">
        <v>399</v>
      </c>
      <c r="F168" s="21">
        <v>200</v>
      </c>
      <c r="G168" s="178">
        <f>G169</f>
        <v>10229</v>
      </c>
      <c r="H168" s="334">
        <f t="shared" si="16"/>
        <v>10000</v>
      </c>
      <c r="I168" s="335">
        <f t="shared" si="16"/>
        <v>0</v>
      </c>
      <c r="J168" s="3"/>
      <c r="K168" s="3"/>
      <c r="L168" s="3"/>
      <c r="M168" s="3"/>
      <c r="N168" s="18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</row>
    <row r="169" spans="1:37" s="53" customFormat="1" ht="31.15" customHeight="1" thickBot="1" x14ac:dyDescent="0.25">
      <c r="A169" s="31" t="s">
        <v>129</v>
      </c>
      <c r="B169" s="24">
        <v>650</v>
      </c>
      <c r="C169" s="25">
        <v>5</v>
      </c>
      <c r="D169" s="26">
        <v>2</v>
      </c>
      <c r="E169" s="24" t="s">
        <v>399</v>
      </c>
      <c r="F169" s="24">
        <v>240</v>
      </c>
      <c r="G169" s="179">
        <v>10229</v>
      </c>
      <c r="H169" s="355">
        <v>10000</v>
      </c>
      <c r="I169" s="356">
        <v>0</v>
      </c>
      <c r="J169" s="3"/>
      <c r="K169" s="3"/>
      <c r="L169" s="3"/>
      <c r="M169" s="3"/>
      <c r="N169" s="18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</row>
    <row r="170" spans="1:37" s="37" customFormat="1" ht="30.6" customHeight="1" thickBot="1" x14ac:dyDescent="0.25">
      <c r="A170" s="392" t="s">
        <v>398</v>
      </c>
      <c r="B170" s="21">
        <v>650</v>
      </c>
      <c r="C170" s="22">
        <v>5</v>
      </c>
      <c r="D170" s="23">
        <v>2</v>
      </c>
      <c r="E170" s="21" t="s">
        <v>400</v>
      </c>
      <c r="F170" s="21"/>
      <c r="G170" s="178">
        <f>G171</f>
        <v>1136.558</v>
      </c>
      <c r="H170" s="436">
        <f>H171+H237</f>
        <v>0</v>
      </c>
      <c r="I170" s="437">
        <f>I171+I237</f>
        <v>0</v>
      </c>
      <c r="J170" s="3"/>
      <c r="K170" s="329"/>
      <c r="L170" s="3"/>
      <c r="M170" s="3"/>
      <c r="N170" s="18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</row>
    <row r="171" spans="1:37" s="37" customFormat="1" ht="31.15" customHeight="1" x14ac:dyDescent="0.2">
      <c r="A171" s="392" t="s">
        <v>128</v>
      </c>
      <c r="B171" s="21">
        <v>650</v>
      </c>
      <c r="C171" s="22">
        <v>5</v>
      </c>
      <c r="D171" s="23">
        <v>2</v>
      </c>
      <c r="E171" s="21" t="s">
        <v>400</v>
      </c>
      <c r="F171" s="21">
        <v>200</v>
      </c>
      <c r="G171" s="178">
        <f>G172</f>
        <v>1136.558</v>
      </c>
      <c r="H171" s="351">
        <f>H172+H177</f>
        <v>0</v>
      </c>
      <c r="I171" s="352">
        <f>I172+I177</f>
        <v>0</v>
      </c>
      <c r="J171" s="3"/>
      <c r="K171" s="3"/>
      <c r="L171" s="3"/>
      <c r="M171" s="3"/>
      <c r="N171" s="18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</row>
    <row r="172" spans="1:37" s="37" customFormat="1" ht="31.9" customHeight="1" x14ac:dyDescent="0.2">
      <c r="A172" s="31" t="s">
        <v>129</v>
      </c>
      <c r="B172" s="24">
        <v>650</v>
      </c>
      <c r="C172" s="25">
        <v>5</v>
      </c>
      <c r="D172" s="26">
        <v>2</v>
      </c>
      <c r="E172" s="24" t="s">
        <v>400</v>
      </c>
      <c r="F172" s="24">
        <v>240</v>
      </c>
      <c r="G172" s="179">
        <v>1136.558</v>
      </c>
      <c r="H172" s="438">
        <v>0</v>
      </c>
      <c r="I172" s="439">
        <v>0</v>
      </c>
      <c r="J172" s="3"/>
      <c r="K172" s="3"/>
      <c r="L172" s="3"/>
      <c r="M172" s="3"/>
      <c r="N172" s="18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</row>
    <row r="173" spans="1:37" s="37" customFormat="1" ht="33" customHeight="1" x14ac:dyDescent="0.2">
      <c r="A173" s="332" t="s">
        <v>112</v>
      </c>
      <c r="B173" s="21">
        <v>650</v>
      </c>
      <c r="C173" s="22">
        <v>5</v>
      </c>
      <c r="D173" s="23">
        <v>2</v>
      </c>
      <c r="E173" s="21" t="s">
        <v>113</v>
      </c>
      <c r="F173" s="21"/>
      <c r="G173" s="178">
        <f>G174</f>
        <v>4099.0590000000002</v>
      </c>
      <c r="H173" s="102">
        <f>H174</f>
        <v>0</v>
      </c>
      <c r="I173" s="413">
        <f>I174</f>
        <v>0</v>
      </c>
      <c r="J173" s="3"/>
      <c r="K173" s="3"/>
      <c r="L173" s="3"/>
      <c r="M173" s="3"/>
      <c r="N173" s="18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</row>
    <row r="174" spans="1:37" s="37" customFormat="1" ht="27.6" customHeight="1" x14ac:dyDescent="0.2">
      <c r="A174" s="332" t="s">
        <v>239</v>
      </c>
      <c r="B174" s="21">
        <v>650</v>
      </c>
      <c r="C174" s="22">
        <v>5</v>
      </c>
      <c r="D174" s="23">
        <v>2</v>
      </c>
      <c r="E174" s="21" t="s">
        <v>230</v>
      </c>
      <c r="F174" s="21"/>
      <c r="G174" s="178">
        <f>G175</f>
        <v>4099.0590000000002</v>
      </c>
      <c r="H174" s="102">
        <f>H176</f>
        <v>0</v>
      </c>
      <c r="I174" s="413">
        <f>I176</f>
        <v>0</v>
      </c>
      <c r="J174" s="3"/>
      <c r="K174" s="3"/>
      <c r="L174" s="3"/>
      <c r="M174" s="3"/>
      <c r="N174" s="18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</row>
    <row r="175" spans="1:37" s="62" customFormat="1" ht="25.15" customHeight="1" x14ac:dyDescent="0.2">
      <c r="A175" s="332" t="s">
        <v>126</v>
      </c>
      <c r="B175" s="21">
        <v>650</v>
      </c>
      <c r="C175" s="22">
        <v>5</v>
      </c>
      <c r="D175" s="23">
        <v>2</v>
      </c>
      <c r="E175" s="21" t="s">
        <v>231</v>
      </c>
      <c r="F175" s="21"/>
      <c r="G175" s="178">
        <f>G176+G178</f>
        <v>4099.0590000000002</v>
      </c>
      <c r="H175" s="343">
        <f>H176</f>
        <v>0</v>
      </c>
      <c r="I175" s="440">
        <f>I176</f>
        <v>0</v>
      </c>
      <c r="J175" s="3"/>
      <c r="K175" s="3"/>
      <c r="L175" s="3"/>
      <c r="M175" s="3"/>
      <c r="N175" s="18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</row>
    <row r="176" spans="1:37" s="37" customFormat="1" ht="43.15" customHeight="1" x14ac:dyDescent="0.2">
      <c r="A176" s="392" t="s">
        <v>128</v>
      </c>
      <c r="B176" s="21">
        <v>650</v>
      </c>
      <c r="C176" s="22">
        <v>5</v>
      </c>
      <c r="D176" s="23">
        <v>2</v>
      </c>
      <c r="E176" s="21" t="s">
        <v>231</v>
      </c>
      <c r="F176" s="21">
        <v>200</v>
      </c>
      <c r="G176" s="178">
        <f>G177</f>
        <v>2299.0590000000002</v>
      </c>
      <c r="H176" s="102">
        <v>0</v>
      </c>
      <c r="I176" s="413">
        <v>0</v>
      </c>
      <c r="J176" s="3"/>
      <c r="K176" s="3"/>
      <c r="L176" s="3"/>
      <c r="M176" s="3"/>
      <c r="N176" s="18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</row>
    <row r="177" spans="1:37" s="3" customFormat="1" ht="28.15" customHeight="1" x14ac:dyDescent="0.2">
      <c r="A177" s="31" t="s">
        <v>129</v>
      </c>
      <c r="B177" s="24">
        <v>650</v>
      </c>
      <c r="C177" s="25">
        <v>5</v>
      </c>
      <c r="D177" s="26">
        <v>2</v>
      </c>
      <c r="E177" s="24" t="s">
        <v>231</v>
      </c>
      <c r="F177" s="24">
        <v>240</v>
      </c>
      <c r="G177" s="179">
        <v>2299.0590000000002</v>
      </c>
      <c r="H177" s="418">
        <v>0</v>
      </c>
      <c r="I177" s="441">
        <v>0</v>
      </c>
      <c r="N177" s="18"/>
    </row>
    <row r="178" spans="1:37" s="37" customFormat="1" ht="43.15" customHeight="1" x14ac:dyDescent="0.2">
      <c r="A178" s="392" t="s">
        <v>150</v>
      </c>
      <c r="B178" s="21">
        <v>650</v>
      </c>
      <c r="C178" s="22">
        <v>5</v>
      </c>
      <c r="D178" s="23">
        <v>2</v>
      </c>
      <c r="E178" s="21" t="s">
        <v>231</v>
      </c>
      <c r="F178" s="21">
        <v>800</v>
      </c>
      <c r="G178" s="178">
        <f>G179</f>
        <v>1800</v>
      </c>
      <c r="H178" s="102">
        <v>0</v>
      </c>
      <c r="I178" s="413">
        <v>0</v>
      </c>
      <c r="J178" s="3"/>
      <c r="K178" s="3"/>
      <c r="L178" s="3"/>
      <c r="M178" s="3"/>
      <c r="N178" s="18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</row>
    <row r="179" spans="1:37" s="3" customFormat="1" ht="50.45" customHeight="1" x14ac:dyDescent="0.2">
      <c r="A179" s="31" t="s">
        <v>440</v>
      </c>
      <c r="B179" s="24">
        <v>650</v>
      </c>
      <c r="C179" s="25">
        <v>5</v>
      </c>
      <c r="D179" s="26">
        <v>2</v>
      </c>
      <c r="E179" s="24" t="s">
        <v>231</v>
      </c>
      <c r="F179" s="24">
        <v>810</v>
      </c>
      <c r="G179" s="179">
        <v>1800</v>
      </c>
      <c r="H179" s="418">
        <v>0</v>
      </c>
      <c r="I179" s="441">
        <v>0</v>
      </c>
      <c r="N179" s="18"/>
    </row>
    <row r="180" spans="1:37" s="37" customFormat="1" ht="28.9" customHeight="1" x14ac:dyDescent="0.2">
      <c r="A180" s="442" t="s">
        <v>112</v>
      </c>
      <c r="B180" s="21">
        <v>650</v>
      </c>
      <c r="C180" s="22">
        <v>5</v>
      </c>
      <c r="D180" s="23">
        <v>2</v>
      </c>
      <c r="E180" s="21" t="s">
        <v>315</v>
      </c>
      <c r="F180" s="21"/>
      <c r="G180" s="178">
        <f>G181</f>
        <v>8587</v>
      </c>
      <c r="H180" s="443"/>
      <c r="I180" s="444"/>
      <c r="J180" s="3"/>
      <c r="K180" s="3"/>
      <c r="L180" s="3"/>
      <c r="M180" s="3"/>
      <c r="N180" s="18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</row>
    <row r="181" spans="1:37" s="37" customFormat="1" ht="62.45" customHeight="1" x14ac:dyDescent="0.2">
      <c r="A181" s="392" t="s">
        <v>153</v>
      </c>
      <c r="B181" s="21">
        <v>650</v>
      </c>
      <c r="C181" s="22">
        <v>5</v>
      </c>
      <c r="D181" s="23">
        <v>2</v>
      </c>
      <c r="E181" s="21" t="s">
        <v>401</v>
      </c>
      <c r="F181" s="21"/>
      <c r="G181" s="178">
        <f>G182</f>
        <v>8587</v>
      </c>
      <c r="H181" s="443"/>
      <c r="I181" s="444"/>
      <c r="J181" s="3"/>
      <c r="K181" s="3"/>
      <c r="L181" s="3"/>
      <c r="M181" s="3"/>
      <c r="N181" s="18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</row>
    <row r="182" spans="1:37" s="37" customFormat="1" ht="19.149999999999999" customHeight="1" x14ac:dyDescent="0.2">
      <c r="A182" s="392" t="s">
        <v>333</v>
      </c>
      <c r="B182" s="21">
        <v>650</v>
      </c>
      <c r="C182" s="22">
        <v>5</v>
      </c>
      <c r="D182" s="23">
        <v>2</v>
      </c>
      <c r="E182" s="21" t="s">
        <v>401</v>
      </c>
      <c r="F182" s="21">
        <v>500</v>
      </c>
      <c r="G182" s="178">
        <f>G183</f>
        <v>8587</v>
      </c>
      <c r="H182" s="443"/>
      <c r="I182" s="444"/>
      <c r="J182" s="3"/>
      <c r="K182" s="3"/>
      <c r="L182" s="3"/>
      <c r="M182" s="3"/>
      <c r="N182" s="18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</row>
    <row r="183" spans="1:37" s="37" customFormat="1" ht="22.9" customHeight="1" x14ac:dyDescent="0.2">
      <c r="A183" s="31" t="s">
        <v>334</v>
      </c>
      <c r="B183" s="24">
        <v>650</v>
      </c>
      <c r="C183" s="25">
        <v>5</v>
      </c>
      <c r="D183" s="26">
        <v>2</v>
      </c>
      <c r="E183" s="24" t="s">
        <v>401</v>
      </c>
      <c r="F183" s="24">
        <v>540</v>
      </c>
      <c r="G183" s="179">
        <v>8587</v>
      </c>
      <c r="H183" s="443"/>
      <c r="I183" s="444"/>
      <c r="J183" s="3"/>
      <c r="K183" s="3"/>
      <c r="L183" s="3"/>
      <c r="M183" s="3"/>
      <c r="N183" s="18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</row>
    <row r="184" spans="1:37" s="64" customFormat="1" ht="21" customHeight="1" x14ac:dyDescent="0.2">
      <c r="A184" s="445" t="s">
        <v>240</v>
      </c>
      <c r="B184" s="446">
        <v>650</v>
      </c>
      <c r="C184" s="446">
        <v>5</v>
      </c>
      <c r="D184" s="447">
        <v>3</v>
      </c>
      <c r="E184" s="433"/>
      <c r="F184" s="433"/>
      <c r="G184" s="448">
        <f>G185+G190+G200</f>
        <v>10291.799999999999</v>
      </c>
      <c r="H184" s="449">
        <f>H200</f>
        <v>0</v>
      </c>
      <c r="I184" s="450">
        <f>I200</f>
        <v>0</v>
      </c>
      <c r="J184" s="63"/>
      <c r="K184" s="63"/>
      <c r="L184" s="63"/>
      <c r="M184" s="63"/>
      <c r="N184" s="28"/>
      <c r="O184" s="63"/>
      <c r="P184" s="63"/>
      <c r="Q184" s="63"/>
      <c r="R184" s="63"/>
      <c r="S184" s="63"/>
      <c r="T184" s="63"/>
      <c r="U184" s="63"/>
      <c r="V184" s="63"/>
      <c r="W184" s="63"/>
      <c r="X184" s="63"/>
      <c r="Y184" s="63"/>
      <c r="Z184" s="63"/>
      <c r="AA184" s="63"/>
      <c r="AB184" s="63"/>
      <c r="AC184" s="63"/>
      <c r="AD184" s="63"/>
      <c r="AE184" s="63"/>
      <c r="AF184" s="63"/>
      <c r="AG184" s="63"/>
      <c r="AH184" s="63"/>
      <c r="AI184" s="63"/>
      <c r="AJ184" s="63"/>
      <c r="AK184" s="63"/>
    </row>
    <row r="185" spans="1:37" s="65" customFormat="1" ht="55.15" customHeight="1" x14ac:dyDescent="0.2">
      <c r="A185" s="332" t="s">
        <v>451</v>
      </c>
      <c r="B185" s="21">
        <v>650</v>
      </c>
      <c r="C185" s="22">
        <v>5</v>
      </c>
      <c r="D185" s="23">
        <v>3</v>
      </c>
      <c r="E185" s="21" t="s">
        <v>242</v>
      </c>
      <c r="F185" s="21"/>
      <c r="G185" s="178">
        <f>G186</f>
        <v>3090</v>
      </c>
      <c r="H185" s="102">
        <f>H186</f>
        <v>0</v>
      </c>
      <c r="I185" s="103">
        <f>I186</f>
        <v>0</v>
      </c>
      <c r="J185" s="63"/>
      <c r="K185" s="63"/>
      <c r="L185" s="63"/>
      <c r="M185" s="63"/>
      <c r="N185" s="28"/>
      <c r="O185" s="63"/>
      <c r="P185" s="63"/>
      <c r="Q185" s="63"/>
      <c r="R185" s="63"/>
      <c r="S185" s="63"/>
      <c r="T185" s="63"/>
      <c r="U185" s="63"/>
      <c r="V185" s="63"/>
      <c r="W185" s="63"/>
      <c r="X185" s="63"/>
      <c r="Y185" s="63"/>
      <c r="Z185" s="63"/>
      <c r="AA185" s="63"/>
      <c r="AB185" s="63"/>
      <c r="AC185" s="63"/>
      <c r="AD185" s="63"/>
      <c r="AE185" s="63"/>
      <c r="AF185" s="63"/>
      <c r="AG185" s="63"/>
      <c r="AH185" s="63"/>
      <c r="AI185" s="63"/>
      <c r="AJ185" s="63"/>
      <c r="AK185" s="63"/>
    </row>
    <row r="186" spans="1:37" s="65" customFormat="1" ht="37.9" customHeight="1" x14ac:dyDescent="0.2">
      <c r="A186" s="332" t="s">
        <v>243</v>
      </c>
      <c r="B186" s="21">
        <v>650</v>
      </c>
      <c r="C186" s="22">
        <v>5</v>
      </c>
      <c r="D186" s="23">
        <v>3</v>
      </c>
      <c r="E186" s="21" t="s">
        <v>419</v>
      </c>
      <c r="F186" s="21"/>
      <c r="G186" s="178">
        <f>G187</f>
        <v>3090</v>
      </c>
      <c r="H186" s="104">
        <v>0</v>
      </c>
      <c r="I186" s="105">
        <v>0</v>
      </c>
      <c r="J186" s="63"/>
      <c r="K186" s="63"/>
      <c r="L186" s="63"/>
      <c r="M186" s="63"/>
      <c r="N186" s="28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  <c r="Z186" s="63"/>
      <c r="AA186" s="63"/>
      <c r="AB186" s="63"/>
      <c r="AC186" s="63"/>
      <c r="AD186" s="63"/>
      <c r="AE186" s="63"/>
      <c r="AF186" s="63"/>
      <c r="AG186" s="63"/>
      <c r="AH186" s="63"/>
      <c r="AI186" s="63"/>
      <c r="AJ186" s="63"/>
      <c r="AK186" s="63"/>
    </row>
    <row r="187" spans="1:37" s="64" customFormat="1" ht="39.6" customHeight="1" thickBot="1" x14ac:dyDescent="0.25">
      <c r="A187" s="392" t="s">
        <v>452</v>
      </c>
      <c r="B187" s="21">
        <v>650</v>
      </c>
      <c r="C187" s="22">
        <v>5</v>
      </c>
      <c r="D187" s="23">
        <v>3</v>
      </c>
      <c r="E187" s="21" t="s">
        <v>453</v>
      </c>
      <c r="F187" s="21"/>
      <c r="G187" s="178">
        <f>G188</f>
        <v>3090</v>
      </c>
      <c r="H187" s="106" t="e">
        <f>#REF!</f>
        <v>#REF!</v>
      </c>
      <c r="I187" s="107" t="e">
        <f>#REF!</f>
        <v>#REF!</v>
      </c>
      <c r="J187" s="63"/>
      <c r="K187" s="63"/>
      <c r="L187" s="63"/>
      <c r="M187" s="63"/>
      <c r="N187" s="28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  <c r="AA187" s="63"/>
      <c r="AB187" s="63"/>
      <c r="AC187" s="63"/>
      <c r="AD187" s="63"/>
      <c r="AE187" s="63"/>
      <c r="AF187" s="63"/>
      <c r="AG187" s="63"/>
      <c r="AH187" s="63"/>
      <c r="AI187" s="63"/>
      <c r="AJ187" s="63"/>
      <c r="AK187" s="63"/>
    </row>
    <row r="188" spans="1:37" s="65" customFormat="1" ht="33.6" customHeight="1" thickBot="1" x14ac:dyDescent="0.25">
      <c r="A188" s="392" t="s">
        <v>219</v>
      </c>
      <c r="B188" s="21">
        <v>650</v>
      </c>
      <c r="C188" s="22">
        <v>5</v>
      </c>
      <c r="D188" s="23">
        <v>3</v>
      </c>
      <c r="E188" s="21" t="s">
        <v>453</v>
      </c>
      <c r="F188" s="21">
        <v>200</v>
      </c>
      <c r="G188" s="178">
        <f>G189</f>
        <v>3090</v>
      </c>
      <c r="H188" s="108">
        <v>0</v>
      </c>
      <c r="I188" s="109">
        <v>0</v>
      </c>
      <c r="J188" s="63"/>
      <c r="K188" s="63"/>
      <c r="L188" s="63"/>
      <c r="M188" s="63"/>
      <c r="N188" s="28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</row>
    <row r="189" spans="1:37" s="65" customFormat="1" ht="33.6" customHeight="1" thickBot="1" x14ac:dyDescent="0.25">
      <c r="A189" s="31" t="s">
        <v>129</v>
      </c>
      <c r="B189" s="24">
        <v>650</v>
      </c>
      <c r="C189" s="25">
        <v>5</v>
      </c>
      <c r="D189" s="26">
        <v>3</v>
      </c>
      <c r="E189" s="24" t="s">
        <v>453</v>
      </c>
      <c r="F189" s="24">
        <v>240</v>
      </c>
      <c r="G189" s="179">
        <v>3090</v>
      </c>
      <c r="H189" s="108">
        <v>0</v>
      </c>
      <c r="I189" s="109">
        <v>0</v>
      </c>
      <c r="J189" s="63"/>
      <c r="K189" s="63"/>
      <c r="L189" s="63"/>
      <c r="M189" s="63"/>
      <c r="N189" s="28"/>
      <c r="O189" s="63"/>
      <c r="P189" s="63"/>
      <c r="Q189" s="63"/>
      <c r="R189" s="63"/>
      <c r="S189" s="63"/>
      <c r="T189" s="63"/>
      <c r="U189" s="63"/>
      <c r="V189" s="63"/>
      <c r="W189" s="63"/>
      <c r="X189" s="63"/>
      <c r="Y189" s="63"/>
      <c r="Z189" s="63"/>
      <c r="AA189" s="63"/>
      <c r="AB189" s="63"/>
      <c r="AC189" s="63"/>
      <c r="AD189" s="63"/>
      <c r="AE189" s="63"/>
      <c r="AF189" s="63"/>
      <c r="AG189" s="63"/>
      <c r="AH189" s="63"/>
      <c r="AI189" s="63"/>
      <c r="AJ189" s="63"/>
      <c r="AK189" s="63"/>
    </row>
    <row r="190" spans="1:37" s="65" customFormat="1" ht="55.15" customHeight="1" x14ac:dyDescent="0.2">
      <c r="A190" s="332" t="s">
        <v>402</v>
      </c>
      <c r="B190" s="21">
        <v>650</v>
      </c>
      <c r="C190" s="22">
        <v>5</v>
      </c>
      <c r="D190" s="23">
        <v>3</v>
      </c>
      <c r="E190" s="21" t="s">
        <v>235</v>
      </c>
      <c r="F190" s="21"/>
      <c r="G190" s="178">
        <f>G191</f>
        <v>2917.7</v>
      </c>
      <c r="H190" s="102">
        <f>H191</f>
        <v>0</v>
      </c>
      <c r="I190" s="103">
        <f>I191</f>
        <v>0</v>
      </c>
      <c r="J190" s="63"/>
      <c r="K190" s="63"/>
      <c r="L190" s="63"/>
      <c r="M190" s="63"/>
      <c r="N190" s="28"/>
      <c r="O190" s="63"/>
      <c r="P190" s="63"/>
      <c r="Q190" s="63"/>
      <c r="R190" s="63"/>
      <c r="S190" s="63"/>
      <c r="T190" s="63"/>
      <c r="U190" s="63"/>
      <c r="V190" s="63"/>
      <c r="W190" s="63"/>
      <c r="X190" s="63"/>
      <c r="Y190" s="63"/>
      <c r="Z190" s="63"/>
      <c r="AA190" s="63"/>
      <c r="AB190" s="63"/>
      <c r="AC190" s="63"/>
      <c r="AD190" s="63"/>
      <c r="AE190" s="63"/>
      <c r="AF190" s="63"/>
      <c r="AG190" s="63"/>
      <c r="AH190" s="63"/>
      <c r="AI190" s="63"/>
      <c r="AJ190" s="63"/>
      <c r="AK190" s="63"/>
    </row>
    <row r="191" spans="1:37" s="65" customFormat="1" ht="37.9" customHeight="1" x14ac:dyDescent="0.2">
      <c r="A191" s="332" t="s">
        <v>406</v>
      </c>
      <c r="B191" s="21">
        <v>650</v>
      </c>
      <c r="C191" s="22">
        <v>5</v>
      </c>
      <c r="D191" s="23">
        <v>3</v>
      </c>
      <c r="E191" s="21" t="s">
        <v>403</v>
      </c>
      <c r="F191" s="21"/>
      <c r="G191" s="178">
        <f>G192+G196</f>
        <v>2917.7</v>
      </c>
      <c r="H191" s="104">
        <v>0</v>
      </c>
      <c r="I191" s="105">
        <v>0</v>
      </c>
      <c r="J191" s="63"/>
      <c r="K191" s="63"/>
      <c r="L191" s="63"/>
      <c r="M191" s="63"/>
      <c r="N191" s="28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  <c r="AE191" s="63"/>
      <c r="AF191" s="63"/>
      <c r="AG191" s="63"/>
      <c r="AH191" s="63"/>
      <c r="AI191" s="63"/>
      <c r="AJ191" s="63"/>
      <c r="AK191" s="63"/>
    </row>
    <row r="192" spans="1:37" s="64" customFormat="1" ht="39.6" customHeight="1" x14ac:dyDescent="0.2">
      <c r="A192" s="392" t="s">
        <v>407</v>
      </c>
      <c r="B192" s="21">
        <v>650</v>
      </c>
      <c r="C192" s="22">
        <v>5</v>
      </c>
      <c r="D192" s="23">
        <v>3</v>
      </c>
      <c r="E192" s="21" t="s">
        <v>404</v>
      </c>
      <c r="F192" s="21"/>
      <c r="G192" s="178">
        <f>G193</f>
        <v>2564.1</v>
      </c>
      <c r="H192" s="106">
        <f>H193</f>
        <v>0</v>
      </c>
      <c r="I192" s="107">
        <f>I193</f>
        <v>0</v>
      </c>
      <c r="J192" s="63"/>
      <c r="K192" s="63"/>
      <c r="L192" s="63"/>
      <c r="M192" s="63"/>
      <c r="N192" s="28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  <c r="AE192" s="63"/>
      <c r="AF192" s="63"/>
      <c r="AG192" s="63"/>
      <c r="AH192" s="63"/>
      <c r="AI192" s="63"/>
      <c r="AJ192" s="63"/>
      <c r="AK192" s="63"/>
    </row>
    <row r="193" spans="1:37" s="64" customFormat="1" ht="51.6" customHeight="1" thickBot="1" x14ac:dyDescent="0.25">
      <c r="A193" s="392" t="s">
        <v>409</v>
      </c>
      <c r="B193" s="21">
        <v>650</v>
      </c>
      <c r="C193" s="22">
        <v>5</v>
      </c>
      <c r="D193" s="23">
        <v>3</v>
      </c>
      <c r="E193" s="21" t="s">
        <v>405</v>
      </c>
      <c r="F193" s="21"/>
      <c r="G193" s="178">
        <f>G194</f>
        <v>2564.1</v>
      </c>
      <c r="H193" s="106">
        <f>H195</f>
        <v>0</v>
      </c>
      <c r="I193" s="107">
        <f>I195</f>
        <v>0</v>
      </c>
      <c r="J193" s="63"/>
      <c r="K193" s="63"/>
      <c r="L193" s="63"/>
      <c r="M193" s="63"/>
      <c r="N193" s="28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  <c r="AF193" s="63"/>
      <c r="AG193" s="63"/>
      <c r="AH193" s="63"/>
      <c r="AI193" s="63"/>
      <c r="AJ193" s="63"/>
      <c r="AK193" s="63"/>
    </row>
    <row r="194" spans="1:37" s="65" customFormat="1" ht="33.6" customHeight="1" thickBot="1" x14ac:dyDescent="0.25">
      <c r="A194" s="392" t="s">
        <v>219</v>
      </c>
      <c r="B194" s="21">
        <v>650</v>
      </c>
      <c r="C194" s="22">
        <v>5</v>
      </c>
      <c r="D194" s="23">
        <v>3</v>
      </c>
      <c r="E194" s="21" t="s">
        <v>405</v>
      </c>
      <c r="F194" s="21">
        <v>200</v>
      </c>
      <c r="G194" s="178">
        <f>G195</f>
        <v>2564.1</v>
      </c>
      <c r="H194" s="108">
        <v>0</v>
      </c>
      <c r="I194" s="109">
        <v>0</v>
      </c>
      <c r="J194" s="63"/>
      <c r="K194" s="63"/>
      <c r="L194" s="63"/>
      <c r="M194" s="63"/>
      <c r="N194" s="28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  <c r="AF194" s="63"/>
      <c r="AG194" s="63"/>
      <c r="AH194" s="63"/>
      <c r="AI194" s="63"/>
      <c r="AJ194" s="63"/>
      <c r="AK194" s="63"/>
    </row>
    <row r="195" spans="1:37" s="65" customFormat="1" ht="33.6" customHeight="1" thickBot="1" x14ac:dyDescent="0.25">
      <c r="A195" s="31" t="s">
        <v>129</v>
      </c>
      <c r="B195" s="24">
        <v>650</v>
      </c>
      <c r="C195" s="25">
        <v>5</v>
      </c>
      <c r="D195" s="26">
        <v>3</v>
      </c>
      <c r="E195" s="24" t="s">
        <v>405</v>
      </c>
      <c r="F195" s="24">
        <v>240</v>
      </c>
      <c r="G195" s="179">
        <v>2564.1</v>
      </c>
      <c r="H195" s="108">
        <v>0</v>
      </c>
      <c r="I195" s="109">
        <v>0</v>
      </c>
      <c r="J195" s="63"/>
      <c r="K195" s="63"/>
      <c r="L195" s="63"/>
      <c r="M195" s="63"/>
      <c r="N195" s="28"/>
      <c r="O195" s="63"/>
      <c r="P195" s="63"/>
      <c r="Q195" s="63"/>
      <c r="R195" s="63"/>
      <c r="S195" s="63"/>
      <c r="T195" s="63"/>
      <c r="U195" s="63"/>
      <c r="V195" s="63"/>
      <c r="W195" s="63"/>
      <c r="X195" s="63"/>
      <c r="Y195" s="63"/>
      <c r="Z195" s="63"/>
      <c r="AA195" s="63"/>
      <c r="AB195" s="63"/>
      <c r="AC195" s="63"/>
      <c r="AD195" s="63"/>
      <c r="AE195" s="63"/>
      <c r="AF195" s="63"/>
      <c r="AG195" s="63"/>
      <c r="AH195" s="63"/>
      <c r="AI195" s="63"/>
      <c r="AJ195" s="63"/>
      <c r="AK195" s="63"/>
    </row>
    <row r="196" spans="1:37" s="65" customFormat="1" ht="33" customHeight="1" x14ac:dyDescent="0.2">
      <c r="A196" s="332" t="s">
        <v>412</v>
      </c>
      <c r="B196" s="21">
        <v>650</v>
      </c>
      <c r="C196" s="22">
        <v>5</v>
      </c>
      <c r="D196" s="23">
        <v>3</v>
      </c>
      <c r="E196" s="21" t="s">
        <v>410</v>
      </c>
      <c r="F196" s="21"/>
      <c r="G196" s="178">
        <f>G197</f>
        <v>353.6</v>
      </c>
      <c r="H196" s="102">
        <f>H197</f>
        <v>0</v>
      </c>
      <c r="I196" s="103">
        <f>I197</f>
        <v>0</v>
      </c>
      <c r="J196" s="63"/>
      <c r="K196" s="63"/>
      <c r="L196" s="63"/>
      <c r="M196" s="63"/>
      <c r="N196" s="28"/>
      <c r="O196" s="63"/>
      <c r="P196" s="63"/>
      <c r="Q196" s="63"/>
      <c r="R196" s="63"/>
      <c r="S196" s="63"/>
      <c r="T196" s="63"/>
      <c r="U196" s="63"/>
      <c r="V196" s="63"/>
      <c r="W196" s="63"/>
      <c r="X196" s="63"/>
      <c r="Y196" s="63"/>
      <c r="Z196" s="63"/>
      <c r="AA196" s="63"/>
      <c r="AB196" s="63"/>
      <c r="AC196" s="63"/>
      <c r="AD196" s="63"/>
      <c r="AE196" s="63"/>
      <c r="AF196" s="63"/>
      <c r="AG196" s="63"/>
      <c r="AH196" s="63"/>
      <c r="AI196" s="63"/>
      <c r="AJ196" s="63"/>
      <c r="AK196" s="63"/>
    </row>
    <row r="197" spans="1:37" s="65" customFormat="1" ht="23.45" customHeight="1" x14ac:dyDescent="0.2">
      <c r="A197" s="332" t="s">
        <v>126</v>
      </c>
      <c r="B197" s="21">
        <v>650</v>
      </c>
      <c r="C197" s="22">
        <v>5</v>
      </c>
      <c r="D197" s="23">
        <v>3</v>
      </c>
      <c r="E197" s="21" t="s">
        <v>411</v>
      </c>
      <c r="F197" s="21"/>
      <c r="G197" s="178">
        <f>G198</f>
        <v>353.6</v>
      </c>
      <c r="H197" s="104">
        <v>0</v>
      </c>
      <c r="I197" s="105">
        <v>0</v>
      </c>
      <c r="J197" s="63"/>
      <c r="K197" s="63"/>
      <c r="L197" s="63"/>
      <c r="M197" s="63"/>
      <c r="N197" s="28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  <c r="AA197" s="63"/>
      <c r="AB197" s="63"/>
      <c r="AC197" s="63"/>
      <c r="AD197" s="63"/>
      <c r="AE197" s="63"/>
      <c r="AF197" s="63"/>
      <c r="AG197" s="63"/>
      <c r="AH197" s="63"/>
      <c r="AI197" s="63"/>
      <c r="AJ197" s="63"/>
      <c r="AK197" s="63"/>
    </row>
    <row r="198" spans="1:37" s="64" customFormat="1" ht="30" customHeight="1" thickBot="1" x14ac:dyDescent="0.25">
      <c r="A198" s="392" t="s">
        <v>128</v>
      </c>
      <c r="B198" s="21">
        <v>650</v>
      </c>
      <c r="C198" s="22">
        <v>5</v>
      </c>
      <c r="D198" s="23">
        <v>3</v>
      </c>
      <c r="E198" s="21" t="s">
        <v>411</v>
      </c>
      <c r="F198" s="21">
        <v>200</v>
      </c>
      <c r="G198" s="178">
        <f>G199</f>
        <v>353.6</v>
      </c>
      <c r="H198" s="106">
        <f>H199</f>
        <v>0</v>
      </c>
      <c r="I198" s="107">
        <f>I199</f>
        <v>0</v>
      </c>
      <c r="J198" s="63"/>
      <c r="K198" s="63"/>
      <c r="L198" s="63"/>
      <c r="M198" s="63"/>
      <c r="N198" s="28"/>
      <c r="O198" s="63"/>
      <c r="P198" s="63"/>
      <c r="Q198" s="63"/>
      <c r="R198" s="63"/>
      <c r="S198" s="63"/>
      <c r="T198" s="63"/>
      <c r="U198" s="63"/>
      <c r="V198" s="63"/>
      <c r="W198" s="63"/>
      <c r="X198" s="63"/>
      <c r="Y198" s="63"/>
      <c r="Z198" s="63"/>
      <c r="AA198" s="63"/>
      <c r="AB198" s="63"/>
      <c r="AC198" s="63"/>
      <c r="AD198" s="63"/>
      <c r="AE198" s="63"/>
      <c r="AF198" s="63"/>
      <c r="AG198" s="63"/>
      <c r="AH198" s="63"/>
      <c r="AI198" s="63"/>
      <c r="AJ198" s="63"/>
      <c r="AK198" s="63"/>
    </row>
    <row r="199" spans="1:37" s="65" customFormat="1" ht="37.15" customHeight="1" thickBot="1" x14ac:dyDescent="0.25">
      <c r="A199" s="31" t="s">
        <v>129</v>
      </c>
      <c r="B199" s="24">
        <v>650</v>
      </c>
      <c r="C199" s="25">
        <v>5</v>
      </c>
      <c r="D199" s="26">
        <v>3</v>
      </c>
      <c r="E199" s="24" t="s">
        <v>411</v>
      </c>
      <c r="F199" s="24">
        <v>240</v>
      </c>
      <c r="G199" s="179">
        <v>353.6</v>
      </c>
      <c r="H199" s="108">
        <v>0</v>
      </c>
      <c r="I199" s="109">
        <v>0</v>
      </c>
      <c r="J199" s="63"/>
      <c r="K199" s="63"/>
      <c r="L199" s="63"/>
      <c r="M199" s="63"/>
      <c r="N199" s="28"/>
      <c r="O199" s="63"/>
      <c r="P199" s="63"/>
      <c r="Q199" s="63"/>
      <c r="R199" s="63"/>
      <c r="S199" s="63"/>
      <c r="T199" s="63"/>
      <c r="U199" s="63"/>
      <c r="V199" s="63"/>
      <c r="W199" s="63"/>
      <c r="X199" s="63"/>
      <c r="Y199" s="63"/>
      <c r="Z199" s="63"/>
      <c r="AA199" s="63"/>
      <c r="AB199" s="63"/>
      <c r="AC199" s="63"/>
      <c r="AD199" s="63"/>
      <c r="AE199" s="63"/>
      <c r="AF199" s="63"/>
      <c r="AG199" s="63"/>
      <c r="AH199" s="63"/>
      <c r="AI199" s="63"/>
      <c r="AJ199" s="63"/>
      <c r="AK199" s="63"/>
    </row>
    <row r="200" spans="1:37" s="65" customFormat="1" x14ac:dyDescent="0.2">
      <c r="A200" s="332" t="s">
        <v>112</v>
      </c>
      <c r="B200" s="21">
        <v>650</v>
      </c>
      <c r="C200" s="22">
        <v>5</v>
      </c>
      <c r="D200" s="23">
        <v>3</v>
      </c>
      <c r="E200" s="21" t="s">
        <v>113</v>
      </c>
      <c r="F200" s="21"/>
      <c r="G200" s="178">
        <f>G201</f>
        <v>4284.1000000000004</v>
      </c>
      <c r="H200" s="334">
        <f>H201+H202</f>
        <v>0</v>
      </c>
      <c r="I200" s="335">
        <f>I201+I202</f>
        <v>0</v>
      </c>
      <c r="J200" s="63"/>
      <c r="K200" s="63"/>
      <c r="L200" s="63"/>
      <c r="M200" s="63"/>
      <c r="N200" s="28"/>
      <c r="O200" s="63"/>
      <c r="P200" s="63"/>
      <c r="Q200" s="63"/>
      <c r="R200" s="63"/>
      <c r="S200" s="63"/>
      <c r="T200" s="63"/>
      <c r="U200" s="63"/>
      <c r="V200" s="63"/>
      <c r="W200" s="63"/>
      <c r="X200" s="63"/>
      <c r="Y200" s="63"/>
      <c r="Z200" s="63"/>
      <c r="AA200" s="63"/>
      <c r="AB200" s="63"/>
      <c r="AC200" s="63"/>
      <c r="AD200" s="63"/>
      <c r="AE200" s="63"/>
      <c r="AF200" s="63"/>
      <c r="AG200" s="63"/>
      <c r="AH200" s="63"/>
      <c r="AI200" s="63"/>
      <c r="AJ200" s="63"/>
      <c r="AK200" s="63"/>
    </row>
    <row r="201" spans="1:37" s="65" customFormat="1" x14ac:dyDescent="0.2">
      <c r="A201" s="332" t="s">
        <v>248</v>
      </c>
      <c r="B201" s="21">
        <v>650</v>
      </c>
      <c r="C201" s="22">
        <v>5</v>
      </c>
      <c r="D201" s="23">
        <v>3</v>
      </c>
      <c r="E201" s="21" t="s">
        <v>230</v>
      </c>
      <c r="F201" s="21"/>
      <c r="G201" s="178">
        <f>G202</f>
        <v>4284.1000000000004</v>
      </c>
      <c r="H201" s="334">
        <v>0</v>
      </c>
      <c r="I201" s="335">
        <v>0</v>
      </c>
      <c r="J201" s="63"/>
      <c r="K201" s="63"/>
      <c r="L201" s="63"/>
      <c r="M201" s="63"/>
      <c r="N201" s="28"/>
      <c r="O201" s="63"/>
      <c r="P201" s="63"/>
      <c r="Q201" s="63"/>
      <c r="R201" s="63"/>
      <c r="S201" s="63"/>
      <c r="T201" s="63"/>
      <c r="U201" s="63"/>
      <c r="V201" s="63"/>
      <c r="W201" s="63"/>
      <c r="X201" s="63"/>
      <c r="Y201" s="63"/>
      <c r="Z201" s="63"/>
      <c r="AA201" s="63"/>
      <c r="AB201" s="63"/>
      <c r="AC201" s="63"/>
      <c r="AD201" s="63"/>
      <c r="AE201" s="63"/>
      <c r="AF201" s="63"/>
      <c r="AG201" s="63"/>
      <c r="AH201" s="63"/>
      <c r="AI201" s="63"/>
      <c r="AJ201" s="63"/>
      <c r="AK201" s="63"/>
    </row>
    <row r="202" spans="1:37" s="64" customFormat="1" x14ac:dyDescent="0.2">
      <c r="A202" s="332" t="s">
        <v>126</v>
      </c>
      <c r="B202" s="21">
        <v>650</v>
      </c>
      <c r="C202" s="22">
        <v>5</v>
      </c>
      <c r="D202" s="23">
        <v>3</v>
      </c>
      <c r="E202" s="21" t="s">
        <v>231</v>
      </c>
      <c r="F202" s="21"/>
      <c r="G202" s="178">
        <f>G203</f>
        <v>4284.1000000000004</v>
      </c>
      <c r="H202" s="334">
        <v>0</v>
      </c>
      <c r="I202" s="335">
        <v>0</v>
      </c>
      <c r="J202" s="63"/>
      <c r="K202" s="63"/>
      <c r="L202" s="63"/>
      <c r="M202" s="63"/>
      <c r="N202" s="28"/>
      <c r="O202" s="63"/>
      <c r="P202" s="63"/>
      <c r="Q202" s="63"/>
      <c r="R202" s="63"/>
      <c r="S202" s="63"/>
      <c r="T202" s="63"/>
      <c r="U202" s="63"/>
      <c r="V202" s="63"/>
      <c r="W202" s="63"/>
      <c r="X202" s="63"/>
      <c r="Y202" s="63"/>
      <c r="Z202" s="63"/>
      <c r="AA202" s="63"/>
      <c r="AB202" s="63"/>
      <c r="AC202" s="63"/>
      <c r="AD202" s="63"/>
      <c r="AE202" s="63"/>
      <c r="AF202" s="63"/>
      <c r="AG202" s="63"/>
      <c r="AH202" s="63"/>
      <c r="AI202" s="63"/>
      <c r="AJ202" s="63"/>
      <c r="AK202" s="63"/>
    </row>
    <row r="203" spans="1:37" s="64" customFormat="1" ht="31.5" x14ac:dyDescent="0.2">
      <c r="A203" s="27" t="s">
        <v>219</v>
      </c>
      <c r="B203" s="21">
        <v>650</v>
      </c>
      <c r="C203" s="22">
        <v>5</v>
      </c>
      <c r="D203" s="23">
        <v>3</v>
      </c>
      <c r="E203" s="21" t="s">
        <v>231</v>
      </c>
      <c r="F203" s="21">
        <v>200</v>
      </c>
      <c r="G203" s="178">
        <f>G204</f>
        <v>4284.1000000000004</v>
      </c>
      <c r="H203" s="334">
        <f>H204</f>
        <v>0</v>
      </c>
      <c r="I203" s="335">
        <f>I204</f>
        <v>0</v>
      </c>
      <c r="J203" s="63"/>
      <c r="K203" s="63"/>
      <c r="L203" s="63"/>
      <c r="M203" s="63"/>
      <c r="N203" s="28"/>
      <c r="O203" s="63"/>
      <c r="P203" s="63"/>
      <c r="Q203" s="63"/>
      <c r="R203" s="63"/>
      <c r="S203" s="63"/>
      <c r="T203" s="63"/>
      <c r="U203" s="63"/>
      <c r="V203" s="63"/>
      <c r="W203" s="63"/>
      <c r="X203" s="63"/>
      <c r="Y203" s="63"/>
      <c r="Z203" s="63"/>
      <c r="AA203" s="63"/>
      <c r="AB203" s="63"/>
      <c r="AC203" s="63"/>
      <c r="AD203" s="63"/>
      <c r="AE203" s="63"/>
      <c r="AF203" s="63"/>
      <c r="AG203" s="63"/>
      <c r="AH203" s="63"/>
      <c r="AI203" s="63"/>
      <c r="AJ203" s="63"/>
      <c r="AK203" s="63"/>
    </row>
    <row r="204" spans="1:37" s="65" customFormat="1" ht="36" customHeight="1" thickBot="1" x14ac:dyDescent="0.25">
      <c r="A204" s="31" t="s">
        <v>129</v>
      </c>
      <c r="B204" s="24">
        <v>650</v>
      </c>
      <c r="C204" s="25">
        <v>5</v>
      </c>
      <c r="D204" s="26">
        <v>3</v>
      </c>
      <c r="E204" s="24" t="s">
        <v>231</v>
      </c>
      <c r="F204" s="24">
        <v>240</v>
      </c>
      <c r="G204" s="179">
        <v>4284.1000000000004</v>
      </c>
      <c r="H204" s="369">
        <v>0</v>
      </c>
      <c r="I204" s="370">
        <v>0</v>
      </c>
      <c r="J204" s="63"/>
      <c r="K204" s="63"/>
      <c r="L204" s="63"/>
      <c r="M204" s="63"/>
      <c r="N204" s="28"/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3"/>
      <c r="AA204" s="63"/>
      <c r="AB204" s="63"/>
      <c r="AC204" s="63"/>
      <c r="AD204" s="63"/>
      <c r="AE204" s="63"/>
      <c r="AF204" s="63"/>
      <c r="AG204" s="63"/>
      <c r="AH204" s="63"/>
      <c r="AI204" s="63"/>
      <c r="AJ204" s="63"/>
      <c r="AK204" s="63"/>
    </row>
    <row r="205" spans="1:37" s="66" customFormat="1" ht="22.15" customHeight="1" thickBot="1" x14ac:dyDescent="0.25">
      <c r="A205" s="312" t="s">
        <v>417</v>
      </c>
      <c r="B205" s="385">
        <v>650</v>
      </c>
      <c r="C205" s="385">
        <v>6</v>
      </c>
      <c r="D205" s="376"/>
      <c r="E205" s="316"/>
      <c r="F205" s="313"/>
      <c r="G205" s="451">
        <f t="shared" ref="G205:I213" si="17">G206</f>
        <v>12184.6</v>
      </c>
      <c r="H205" s="395" t="e">
        <f t="shared" si="17"/>
        <v>#REF!</v>
      </c>
      <c r="I205" s="452">
        <f t="shared" si="17"/>
        <v>0</v>
      </c>
      <c r="J205" s="3"/>
      <c r="K205" s="3"/>
      <c r="L205" s="3"/>
      <c r="M205" s="3"/>
      <c r="N205" s="18"/>
      <c r="O205" s="18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</row>
    <row r="206" spans="1:37" s="66" customFormat="1" ht="21.6" customHeight="1" x14ac:dyDescent="0.2">
      <c r="A206" s="445" t="s">
        <v>418</v>
      </c>
      <c r="B206" s="446">
        <v>650</v>
      </c>
      <c r="C206" s="446">
        <v>6</v>
      </c>
      <c r="D206" s="447">
        <v>5</v>
      </c>
      <c r="E206" s="453"/>
      <c r="F206" s="433"/>
      <c r="G206" s="454">
        <f t="shared" si="17"/>
        <v>12184.6</v>
      </c>
      <c r="H206" s="449" t="e">
        <f t="shared" si="17"/>
        <v>#REF!</v>
      </c>
      <c r="I206" s="450">
        <f t="shared" si="17"/>
        <v>0</v>
      </c>
      <c r="J206" s="455">
        <v>26430.6</v>
      </c>
      <c r="K206" s="3"/>
      <c r="L206" s="3">
        <v>26015</v>
      </c>
      <c r="M206" s="3"/>
      <c r="N206" s="18"/>
      <c r="O206" s="18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</row>
    <row r="207" spans="1:37" s="66" customFormat="1" ht="51.6" customHeight="1" x14ac:dyDescent="0.2">
      <c r="A207" s="392" t="s">
        <v>422</v>
      </c>
      <c r="B207" s="21">
        <v>650</v>
      </c>
      <c r="C207" s="22">
        <v>6</v>
      </c>
      <c r="D207" s="23">
        <v>5</v>
      </c>
      <c r="E207" s="21" t="s">
        <v>242</v>
      </c>
      <c r="F207" s="21"/>
      <c r="G207" s="456">
        <f t="shared" si="17"/>
        <v>12184.6</v>
      </c>
      <c r="H207" s="372" t="e">
        <f t="shared" si="17"/>
        <v>#REF!</v>
      </c>
      <c r="I207" s="373">
        <f t="shared" si="17"/>
        <v>0</v>
      </c>
      <c r="J207" s="3"/>
      <c r="K207" s="3"/>
      <c r="L207" s="3"/>
      <c r="M207" s="3"/>
      <c r="N207" s="18"/>
      <c r="O207" s="18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</row>
    <row r="208" spans="1:37" s="20" customFormat="1" ht="36.6" customHeight="1" x14ac:dyDescent="0.2">
      <c r="A208" s="332" t="s">
        <v>243</v>
      </c>
      <c r="B208" s="21">
        <v>650</v>
      </c>
      <c r="C208" s="22">
        <v>6</v>
      </c>
      <c r="D208" s="23">
        <v>5</v>
      </c>
      <c r="E208" s="21" t="s">
        <v>419</v>
      </c>
      <c r="F208" s="21"/>
      <c r="G208" s="456">
        <f>G209+G212</f>
        <v>12184.6</v>
      </c>
      <c r="H208" s="372" t="e">
        <f>H209</f>
        <v>#REF!</v>
      </c>
      <c r="I208" s="373">
        <v>0</v>
      </c>
      <c r="J208" s="3"/>
      <c r="K208" s="3"/>
      <c r="L208" s="3"/>
      <c r="M208" s="3"/>
      <c r="N208" s="18"/>
      <c r="O208" s="18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</row>
    <row r="209" spans="1:38" s="20" customFormat="1" ht="55.9" customHeight="1" x14ac:dyDescent="0.2">
      <c r="A209" s="332" t="s">
        <v>420</v>
      </c>
      <c r="B209" s="21">
        <v>650</v>
      </c>
      <c r="C209" s="22">
        <v>6</v>
      </c>
      <c r="D209" s="23">
        <v>5</v>
      </c>
      <c r="E209" s="457" t="s">
        <v>421</v>
      </c>
      <c r="F209" s="21"/>
      <c r="G209" s="456">
        <f t="shared" si="17"/>
        <v>2</v>
      </c>
      <c r="H209" s="102" t="e">
        <f>#REF!</f>
        <v>#REF!</v>
      </c>
      <c r="I209" s="413" t="e">
        <f>#REF!</f>
        <v>#REF!</v>
      </c>
      <c r="J209" s="3"/>
      <c r="K209" s="3"/>
      <c r="L209" s="3"/>
      <c r="M209" s="3"/>
      <c r="N209" s="18"/>
      <c r="O209" s="18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</row>
    <row r="210" spans="1:38" s="53" customFormat="1" ht="65.45" customHeight="1" x14ac:dyDescent="0.2">
      <c r="A210" s="27" t="s">
        <v>118</v>
      </c>
      <c r="B210" s="21">
        <v>650</v>
      </c>
      <c r="C210" s="22">
        <v>6</v>
      </c>
      <c r="D210" s="23">
        <v>5</v>
      </c>
      <c r="E210" s="21" t="s">
        <v>421</v>
      </c>
      <c r="F210" s="21">
        <v>100</v>
      </c>
      <c r="G210" s="456">
        <f t="shared" si="17"/>
        <v>2</v>
      </c>
      <c r="H210" s="102">
        <f>H211</f>
        <v>16.5</v>
      </c>
      <c r="I210" s="413">
        <f>I211</f>
        <v>0</v>
      </c>
      <c r="J210" s="3"/>
      <c r="K210" s="3"/>
      <c r="L210" s="3"/>
      <c r="M210" s="3"/>
      <c r="N210" s="18"/>
      <c r="O210" s="18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</row>
    <row r="211" spans="1:38" ht="34.5" customHeight="1" x14ac:dyDescent="0.2">
      <c r="A211" s="31" t="s">
        <v>119</v>
      </c>
      <c r="B211" s="24">
        <v>650</v>
      </c>
      <c r="C211" s="25">
        <v>6</v>
      </c>
      <c r="D211" s="26">
        <v>5</v>
      </c>
      <c r="E211" s="24" t="s">
        <v>421</v>
      </c>
      <c r="F211" s="24">
        <v>120</v>
      </c>
      <c r="G211" s="458">
        <v>2</v>
      </c>
      <c r="H211" s="459">
        <v>16.5</v>
      </c>
      <c r="I211" s="460">
        <v>0</v>
      </c>
      <c r="N211" s="18"/>
      <c r="O211" s="18"/>
      <c r="AL211" s="4"/>
    </row>
    <row r="212" spans="1:38" s="20" customFormat="1" ht="34.15" customHeight="1" x14ac:dyDescent="0.2">
      <c r="A212" s="332" t="s">
        <v>126</v>
      </c>
      <c r="B212" s="21">
        <v>650</v>
      </c>
      <c r="C212" s="22">
        <v>6</v>
      </c>
      <c r="D212" s="23">
        <v>5</v>
      </c>
      <c r="E212" s="457" t="s">
        <v>244</v>
      </c>
      <c r="F212" s="21"/>
      <c r="G212" s="456">
        <f t="shared" si="17"/>
        <v>12182.6</v>
      </c>
      <c r="H212" s="102" t="e">
        <f>#REF!</f>
        <v>#REF!</v>
      </c>
      <c r="I212" s="413" t="e">
        <f>#REF!</f>
        <v>#REF!</v>
      </c>
      <c r="J212" s="3"/>
      <c r="K212" s="3"/>
      <c r="L212" s="3"/>
      <c r="M212" s="3"/>
      <c r="N212" s="18"/>
      <c r="O212" s="18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</row>
    <row r="213" spans="1:38" s="53" customFormat="1" ht="41.45" customHeight="1" x14ac:dyDescent="0.2">
      <c r="A213" s="27" t="s">
        <v>219</v>
      </c>
      <c r="B213" s="21">
        <v>650</v>
      </c>
      <c r="C213" s="22">
        <v>6</v>
      </c>
      <c r="D213" s="23">
        <v>5</v>
      </c>
      <c r="E213" s="21" t="s">
        <v>244</v>
      </c>
      <c r="F213" s="21">
        <v>200</v>
      </c>
      <c r="G213" s="456">
        <f t="shared" si="17"/>
        <v>12182.6</v>
      </c>
      <c r="H213" s="102">
        <f>H214</f>
        <v>16.5</v>
      </c>
      <c r="I213" s="413">
        <f>I214</f>
        <v>0</v>
      </c>
      <c r="J213" s="3"/>
      <c r="K213" s="3"/>
      <c r="L213" s="3"/>
      <c r="M213" s="3"/>
      <c r="N213" s="18"/>
      <c r="O213" s="18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</row>
    <row r="214" spans="1:38" ht="34.9" customHeight="1" thickBot="1" x14ac:dyDescent="0.25">
      <c r="A214" s="31" t="s">
        <v>129</v>
      </c>
      <c r="B214" s="24">
        <v>650</v>
      </c>
      <c r="C214" s="25">
        <v>6</v>
      </c>
      <c r="D214" s="26">
        <v>5</v>
      </c>
      <c r="E214" s="24" t="s">
        <v>244</v>
      </c>
      <c r="F214" s="24">
        <v>240</v>
      </c>
      <c r="G214" s="458">
        <v>12182.6</v>
      </c>
      <c r="H214" s="459">
        <v>16.5</v>
      </c>
      <c r="I214" s="460">
        <v>0</v>
      </c>
      <c r="N214" s="18"/>
      <c r="O214" s="18"/>
      <c r="AL214" s="4"/>
    </row>
    <row r="215" spans="1:38" s="66" customFormat="1" ht="21.75" customHeight="1" thickBot="1" x14ac:dyDescent="0.25">
      <c r="A215" s="312" t="s">
        <v>249</v>
      </c>
      <c r="B215" s="385">
        <v>650</v>
      </c>
      <c r="C215" s="385">
        <v>7</v>
      </c>
      <c r="D215" s="376"/>
      <c r="E215" s="316"/>
      <c r="F215" s="313"/>
      <c r="G215" s="317">
        <f t="shared" ref="G215:I221" si="18">G216</f>
        <v>0</v>
      </c>
      <c r="H215" s="395">
        <f t="shared" si="18"/>
        <v>16.5</v>
      </c>
      <c r="I215" s="452">
        <f t="shared" si="18"/>
        <v>0</v>
      </c>
      <c r="J215" s="3"/>
      <c r="K215" s="3"/>
      <c r="L215" s="3"/>
      <c r="M215" s="3"/>
      <c r="N215" s="18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</row>
    <row r="216" spans="1:38" s="66" customFormat="1" ht="18" customHeight="1" thickBot="1" x14ac:dyDescent="0.25">
      <c r="A216" s="445" t="s">
        <v>250</v>
      </c>
      <c r="B216" s="446">
        <v>650</v>
      </c>
      <c r="C216" s="446">
        <v>7</v>
      </c>
      <c r="D216" s="447">
        <v>7</v>
      </c>
      <c r="E216" s="453"/>
      <c r="F216" s="433"/>
      <c r="G216" s="448">
        <f t="shared" si="18"/>
        <v>0</v>
      </c>
      <c r="H216" s="449">
        <f t="shared" si="18"/>
        <v>16.5</v>
      </c>
      <c r="I216" s="450">
        <f t="shared" si="18"/>
        <v>0</v>
      </c>
      <c r="J216" s="3"/>
      <c r="K216" s="3"/>
      <c r="L216" s="3"/>
      <c r="M216" s="3"/>
      <c r="N216" s="18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</row>
    <row r="217" spans="1:38" s="66" customFormat="1" ht="0.6" customHeight="1" thickBot="1" x14ac:dyDescent="0.25">
      <c r="A217" s="392" t="s">
        <v>251</v>
      </c>
      <c r="B217" s="21">
        <v>650</v>
      </c>
      <c r="C217" s="22">
        <v>7</v>
      </c>
      <c r="D217" s="23">
        <v>7</v>
      </c>
      <c r="E217" s="21" t="s">
        <v>252</v>
      </c>
      <c r="F217" s="21"/>
      <c r="G217" s="178">
        <f t="shared" si="18"/>
        <v>0</v>
      </c>
      <c r="H217" s="372">
        <f t="shared" si="18"/>
        <v>16.5</v>
      </c>
      <c r="I217" s="373">
        <f t="shared" si="18"/>
        <v>0</v>
      </c>
      <c r="J217" s="3"/>
      <c r="K217" s="3"/>
      <c r="L217" s="3"/>
      <c r="M217" s="3"/>
      <c r="N217" s="18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</row>
    <row r="218" spans="1:38" s="20" customFormat="1" ht="30" hidden="1" customHeight="1" thickBot="1" x14ac:dyDescent="0.25">
      <c r="A218" s="332" t="s">
        <v>253</v>
      </c>
      <c r="B218" s="21">
        <v>650</v>
      </c>
      <c r="C218" s="461">
        <v>7</v>
      </c>
      <c r="D218" s="462">
        <v>7</v>
      </c>
      <c r="E218" s="21" t="s">
        <v>254</v>
      </c>
      <c r="F218" s="21"/>
      <c r="G218" s="178">
        <f t="shared" si="18"/>
        <v>0</v>
      </c>
      <c r="H218" s="372">
        <f>H219</f>
        <v>16.5</v>
      </c>
      <c r="I218" s="373">
        <v>0</v>
      </c>
      <c r="J218" s="3"/>
      <c r="K218" s="3"/>
      <c r="L218" s="3"/>
      <c r="M218" s="3"/>
      <c r="N218" s="18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</row>
    <row r="219" spans="1:38" s="20" customFormat="1" ht="31.9" hidden="1" customHeight="1" thickBot="1" x14ac:dyDescent="0.25">
      <c r="A219" s="332" t="s">
        <v>255</v>
      </c>
      <c r="B219" s="21">
        <v>650</v>
      </c>
      <c r="C219" s="461">
        <v>7</v>
      </c>
      <c r="D219" s="462">
        <v>7</v>
      </c>
      <c r="E219" s="457" t="s">
        <v>256</v>
      </c>
      <c r="F219" s="21"/>
      <c r="G219" s="178">
        <f t="shared" si="18"/>
        <v>0</v>
      </c>
      <c r="H219" s="102">
        <f t="shared" si="18"/>
        <v>16.5</v>
      </c>
      <c r="I219" s="413">
        <f t="shared" si="18"/>
        <v>0</v>
      </c>
      <c r="J219" s="3"/>
      <c r="K219" s="3"/>
      <c r="L219" s="3"/>
      <c r="M219" s="3"/>
      <c r="N219" s="18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</row>
    <row r="220" spans="1:38" s="20" customFormat="1" ht="31.15" hidden="1" customHeight="1" thickBot="1" x14ac:dyDescent="0.25">
      <c r="A220" s="332" t="s">
        <v>257</v>
      </c>
      <c r="B220" s="21">
        <v>650</v>
      </c>
      <c r="C220" s="461">
        <v>7</v>
      </c>
      <c r="D220" s="462">
        <v>7</v>
      </c>
      <c r="E220" s="21" t="s">
        <v>258</v>
      </c>
      <c r="F220" s="21"/>
      <c r="G220" s="178">
        <f t="shared" si="18"/>
        <v>0</v>
      </c>
      <c r="H220" s="102">
        <f t="shared" si="18"/>
        <v>16.5</v>
      </c>
      <c r="I220" s="413">
        <f t="shared" si="18"/>
        <v>0</v>
      </c>
      <c r="J220" s="3"/>
      <c r="K220" s="3"/>
      <c r="L220" s="3"/>
      <c r="M220" s="3"/>
      <c r="N220" s="18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</row>
    <row r="221" spans="1:38" s="53" customFormat="1" ht="22.9" hidden="1" customHeight="1" thickBot="1" x14ac:dyDescent="0.25">
      <c r="A221" s="27" t="s">
        <v>118</v>
      </c>
      <c r="B221" s="21">
        <v>650</v>
      </c>
      <c r="C221" s="461">
        <v>7</v>
      </c>
      <c r="D221" s="462">
        <v>7</v>
      </c>
      <c r="E221" s="21" t="s">
        <v>258</v>
      </c>
      <c r="F221" s="21">
        <v>100</v>
      </c>
      <c r="G221" s="178">
        <f t="shared" si="18"/>
        <v>0</v>
      </c>
      <c r="H221" s="102">
        <f t="shared" si="18"/>
        <v>16.5</v>
      </c>
      <c r="I221" s="413">
        <f t="shared" si="18"/>
        <v>0</v>
      </c>
      <c r="J221" s="3"/>
      <c r="K221" s="3"/>
      <c r="L221" s="3"/>
      <c r="M221" s="3"/>
      <c r="N221" s="18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</row>
    <row r="222" spans="1:38" ht="21.6" hidden="1" customHeight="1" thickBot="1" x14ac:dyDescent="0.25">
      <c r="A222" s="31" t="s">
        <v>259</v>
      </c>
      <c r="B222" s="24">
        <v>650</v>
      </c>
      <c r="C222" s="25">
        <v>7</v>
      </c>
      <c r="D222" s="26">
        <v>7</v>
      </c>
      <c r="E222" s="24" t="s">
        <v>258</v>
      </c>
      <c r="F222" s="24">
        <v>110</v>
      </c>
      <c r="G222" s="179">
        <v>0</v>
      </c>
      <c r="H222" s="459">
        <v>16.5</v>
      </c>
      <c r="I222" s="460">
        <v>0</v>
      </c>
      <c r="N222" s="18"/>
      <c r="AL222" s="4"/>
    </row>
    <row r="223" spans="1:38" s="66" customFormat="1" ht="21.75" customHeight="1" thickBot="1" x14ac:dyDescent="0.25">
      <c r="A223" s="312" t="s">
        <v>260</v>
      </c>
      <c r="B223" s="385">
        <v>650</v>
      </c>
      <c r="C223" s="385" t="s">
        <v>261</v>
      </c>
      <c r="D223" s="376"/>
      <c r="E223" s="316"/>
      <c r="F223" s="313"/>
      <c r="G223" s="317">
        <f>G224+G251</f>
        <v>26422.1</v>
      </c>
      <c r="H223" s="395">
        <f t="shared" ref="H223:I225" si="19">H224</f>
        <v>16.5</v>
      </c>
      <c r="I223" s="452">
        <f t="shared" si="19"/>
        <v>0</v>
      </c>
      <c r="J223" s="3"/>
      <c r="K223" s="3"/>
      <c r="L223" s="3"/>
      <c r="M223" s="3"/>
      <c r="N223" s="18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</row>
    <row r="224" spans="1:38" s="66" customFormat="1" ht="18" customHeight="1" x14ac:dyDescent="0.2">
      <c r="A224" s="445" t="s">
        <v>262</v>
      </c>
      <c r="B224" s="446">
        <v>650</v>
      </c>
      <c r="C224" s="446">
        <v>8</v>
      </c>
      <c r="D224" s="447">
        <v>1</v>
      </c>
      <c r="E224" s="453"/>
      <c r="F224" s="433"/>
      <c r="G224" s="448">
        <f>G225+G234+G246</f>
        <v>26422.1</v>
      </c>
      <c r="H224" s="449">
        <f t="shared" si="19"/>
        <v>16.5</v>
      </c>
      <c r="I224" s="450">
        <f t="shared" si="19"/>
        <v>0</v>
      </c>
      <c r="J224" s="455"/>
      <c r="K224" s="153">
        <f>G224-G243</f>
        <v>26053.599999999999</v>
      </c>
      <c r="L224" s="3"/>
      <c r="M224" s="3"/>
      <c r="N224" s="18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</row>
    <row r="225" spans="1:38" s="66" customFormat="1" ht="31.5" x14ac:dyDescent="0.25">
      <c r="A225" s="463" t="s">
        <v>263</v>
      </c>
      <c r="B225" s="21">
        <v>650</v>
      </c>
      <c r="C225" s="22">
        <v>8</v>
      </c>
      <c r="D225" s="23">
        <v>1</v>
      </c>
      <c r="E225" s="21" t="s">
        <v>264</v>
      </c>
      <c r="F225" s="21"/>
      <c r="G225" s="178">
        <f>G226</f>
        <v>15.3</v>
      </c>
      <c r="H225" s="372">
        <f t="shared" si="19"/>
        <v>16.5</v>
      </c>
      <c r="I225" s="373">
        <f t="shared" si="19"/>
        <v>0</v>
      </c>
      <c r="J225" s="3"/>
      <c r="K225" s="3"/>
      <c r="L225" s="3"/>
      <c r="M225" s="3"/>
      <c r="N225" s="18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</row>
    <row r="226" spans="1:38" s="20" customFormat="1" ht="31.5" x14ac:dyDescent="0.2">
      <c r="A226" s="464" t="s">
        <v>265</v>
      </c>
      <c r="B226" s="21">
        <v>650</v>
      </c>
      <c r="C226" s="22">
        <v>8</v>
      </c>
      <c r="D226" s="23">
        <v>1</v>
      </c>
      <c r="E226" s="21" t="s">
        <v>266</v>
      </c>
      <c r="F226" s="21"/>
      <c r="G226" s="178">
        <f>G227</f>
        <v>15.3</v>
      </c>
      <c r="H226" s="372">
        <f>H227</f>
        <v>16.5</v>
      </c>
      <c r="I226" s="373">
        <v>0</v>
      </c>
      <c r="J226" s="3"/>
      <c r="K226" s="3"/>
      <c r="L226" s="3"/>
      <c r="M226" s="3"/>
      <c r="N226" s="18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</row>
    <row r="227" spans="1:38" s="20" customFormat="1" x14ac:dyDescent="0.25">
      <c r="A227" s="463" t="s">
        <v>267</v>
      </c>
      <c r="B227" s="21">
        <v>650</v>
      </c>
      <c r="C227" s="22">
        <v>8</v>
      </c>
      <c r="D227" s="23">
        <v>1</v>
      </c>
      <c r="E227" s="457" t="s">
        <v>268</v>
      </c>
      <c r="F227" s="21"/>
      <c r="G227" s="178">
        <f>G228+G231</f>
        <v>15.3</v>
      </c>
      <c r="H227" s="102">
        <f t="shared" ref="H227:I229" si="20">H228</f>
        <v>16.5</v>
      </c>
      <c r="I227" s="413">
        <f t="shared" si="20"/>
        <v>0</v>
      </c>
      <c r="J227" s="3"/>
      <c r="K227" s="3"/>
      <c r="L227" s="3"/>
      <c r="M227" s="3"/>
      <c r="N227" s="18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</row>
    <row r="228" spans="1:38" s="20" customFormat="1" ht="34.9" customHeight="1" x14ac:dyDescent="0.2">
      <c r="A228" s="464" t="s">
        <v>443</v>
      </c>
      <c r="B228" s="21">
        <v>650</v>
      </c>
      <c r="C228" s="22">
        <v>8</v>
      </c>
      <c r="D228" s="23">
        <v>1</v>
      </c>
      <c r="E228" s="21" t="s">
        <v>441</v>
      </c>
      <c r="F228" s="21"/>
      <c r="G228" s="178">
        <f>G229</f>
        <v>13</v>
      </c>
      <c r="H228" s="102">
        <f t="shared" si="20"/>
        <v>16.5</v>
      </c>
      <c r="I228" s="413">
        <f t="shared" si="20"/>
        <v>0</v>
      </c>
      <c r="J228" s="3"/>
      <c r="K228" s="3"/>
      <c r="L228" s="3"/>
      <c r="M228" s="3"/>
      <c r="N228" s="18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</row>
    <row r="229" spans="1:38" s="53" customFormat="1" ht="31.5" x14ac:dyDescent="0.2">
      <c r="A229" s="27" t="s">
        <v>219</v>
      </c>
      <c r="B229" s="21">
        <v>650</v>
      </c>
      <c r="C229" s="22">
        <v>8</v>
      </c>
      <c r="D229" s="23">
        <v>1</v>
      </c>
      <c r="E229" s="21" t="s">
        <v>441</v>
      </c>
      <c r="F229" s="21">
        <v>200</v>
      </c>
      <c r="G229" s="178">
        <f>G230</f>
        <v>13</v>
      </c>
      <c r="H229" s="102">
        <f t="shared" si="20"/>
        <v>16.5</v>
      </c>
      <c r="I229" s="413">
        <f t="shared" si="20"/>
        <v>0</v>
      </c>
      <c r="J229" s="3"/>
      <c r="K229" s="3"/>
      <c r="L229" s="3"/>
      <c r="M229" s="3"/>
      <c r="N229" s="18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</row>
    <row r="230" spans="1:38" ht="31.5" x14ac:dyDescent="0.2">
      <c r="A230" s="31" t="s">
        <v>129</v>
      </c>
      <c r="B230" s="24">
        <v>650</v>
      </c>
      <c r="C230" s="25">
        <v>8</v>
      </c>
      <c r="D230" s="26">
        <v>1</v>
      </c>
      <c r="E230" s="24" t="s">
        <v>441</v>
      </c>
      <c r="F230" s="24">
        <v>240</v>
      </c>
      <c r="G230" s="179">
        <v>13</v>
      </c>
      <c r="H230" s="459">
        <v>16.5</v>
      </c>
      <c r="I230" s="460">
        <v>0</v>
      </c>
      <c r="N230" s="18"/>
      <c r="AL230" s="4"/>
    </row>
    <row r="231" spans="1:38" s="20" customFormat="1" ht="38.450000000000003" customHeight="1" x14ac:dyDescent="0.2">
      <c r="A231" s="332" t="s">
        <v>269</v>
      </c>
      <c r="B231" s="21">
        <v>650</v>
      </c>
      <c r="C231" s="22">
        <v>8</v>
      </c>
      <c r="D231" s="23">
        <v>1</v>
      </c>
      <c r="E231" s="21" t="s">
        <v>442</v>
      </c>
      <c r="F231" s="21"/>
      <c r="G231" s="178">
        <f t="shared" ref="G231:I232" si="21">G232</f>
        <v>2.2999999999999998</v>
      </c>
      <c r="H231" s="102">
        <f t="shared" si="21"/>
        <v>0</v>
      </c>
      <c r="I231" s="103">
        <f t="shared" si="21"/>
        <v>0</v>
      </c>
      <c r="J231" s="3"/>
      <c r="K231" s="3"/>
      <c r="L231" s="3"/>
      <c r="M231" s="3"/>
      <c r="N231" s="18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</row>
    <row r="232" spans="1:38" s="53" customFormat="1" ht="32.25" thickBot="1" x14ac:dyDescent="0.25">
      <c r="A232" s="27" t="s">
        <v>219</v>
      </c>
      <c r="B232" s="21">
        <v>650</v>
      </c>
      <c r="C232" s="22">
        <v>8</v>
      </c>
      <c r="D232" s="23">
        <v>1</v>
      </c>
      <c r="E232" s="21" t="s">
        <v>442</v>
      </c>
      <c r="F232" s="21">
        <v>200</v>
      </c>
      <c r="G232" s="178">
        <f t="shared" si="21"/>
        <v>2.2999999999999998</v>
      </c>
      <c r="H232" s="106">
        <f t="shared" si="21"/>
        <v>0</v>
      </c>
      <c r="I232" s="107">
        <f t="shared" si="21"/>
        <v>0</v>
      </c>
      <c r="J232" s="3"/>
      <c r="K232" s="3"/>
      <c r="L232" s="3"/>
      <c r="M232" s="3"/>
      <c r="N232" s="18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</row>
    <row r="233" spans="1:38" ht="32.25" thickBot="1" x14ac:dyDescent="0.25">
      <c r="A233" s="31" t="s">
        <v>129</v>
      </c>
      <c r="B233" s="24">
        <v>650</v>
      </c>
      <c r="C233" s="25">
        <v>8</v>
      </c>
      <c r="D233" s="26">
        <v>1</v>
      </c>
      <c r="E233" s="24" t="s">
        <v>442</v>
      </c>
      <c r="F233" s="24">
        <v>240</v>
      </c>
      <c r="G233" s="179">
        <v>2.2999999999999998</v>
      </c>
      <c r="H233" s="465">
        <v>0</v>
      </c>
      <c r="I233" s="466">
        <v>0</v>
      </c>
      <c r="N233" s="18"/>
      <c r="AL233" s="4"/>
    </row>
    <row r="234" spans="1:38" s="36" customFormat="1" x14ac:dyDescent="0.2">
      <c r="A234" s="332" t="s">
        <v>159</v>
      </c>
      <c r="B234" s="21">
        <v>650</v>
      </c>
      <c r="C234" s="22">
        <v>8</v>
      </c>
      <c r="D234" s="23">
        <v>1</v>
      </c>
      <c r="E234" s="21" t="s">
        <v>113</v>
      </c>
      <c r="F234" s="21"/>
      <c r="G234" s="178">
        <f>G235</f>
        <v>26023.1</v>
      </c>
      <c r="H234" s="372">
        <f>H235</f>
        <v>0</v>
      </c>
      <c r="I234" s="373">
        <f>I235</f>
        <v>0</v>
      </c>
      <c r="J234" s="3"/>
      <c r="K234" s="153"/>
      <c r="L234" s="3"/>
      <c r="M234" s="3"/>
      <c r="N234" s="18"/>
    </row>
    <row r="235" spans="1:38" s="36" customFormat="1" x14ac:dyDescent="0.2">
      <c r="A235" s="332" t="s">
        <v>271</v>
      </c>
      <c r="B235" s="21">
        <v>650</v>
      </c>
      <c r="C235" s="22">
        <v>8</v>
      </c>
      <c r="D235" s="23">
        <v>1</v>
      </c>
      <c r="E235" s="21" t="s">
        <v>272</v>
      </c>
      <c r="F235" s="21"/>
      <c r="G235" s="178">
        <f>G236+G243</f>
        <v>26023.1</v>
      </c>
      <c r="H235" s="372">
        <f>H236</f>
        <v>0</v>
      </c>
      <c r="I235" s="373">
        <f>I236</f>
        <v>0</v>
      </c>
      <c r="J235" s="3"/>
      <c r="K235" s="3"/>
      <c r="L235" s="3"/>
      <c r="M235" s="3"/>
      <c r="N235" s="18"/>
    </row>
    <row r="236" spans="1:38" s="36" customFormat="1" ht="31.5" x14ac:dyDescent="0.2">
      <c r="A236" s="332" t="s">
        <v>273</v>
      </c>
      <c r="B236" s="21">
        <v>650</v>
      </c>
      <c r="C236" s="22">
        <v>8</v>
      </c>
      <c r="D236" s="23">
        <v>1</v>
      </c>
      <c r="E236" s="21" t="s">
        <v>274</v>
      </c>
      <c r="F236" s="21"/>
      <c r="G236" s="178">
        <f>G237+G239+G241</f>
        <v>25654.6</v>
      </c>
      <c r="H236" s="372">
        <v>0</v>
      </c>
      <c r="I236" s="373">
        <v>0</v>
      </c>
      <c r="J236" s="3"/>
      <c r="K236" s="3"/>
      <c r="L236" s="3"/>
      <c r="M236" s="3"/>
      <c r="N236" s="18"/>
    </row>
    <row r="237" spans="1:38" s="3" customFormat="1" ht="63" x14ac:dyDescent="0.2">
      <c r="A237" s="392" t="s">
        <v>118</v>
      </c>
      <c r="B237" s="21">
        <v>650</v>
      </c>
      <c r="C237" s="22">
        <v>8</v>
      </c>
      <c r="D237" s="23">
        <v>1</v>
      </c>
      <c r="E237" s="21" t="s">
        <v>274</v>
      </c>
      <c r="F237" s="21">
        <v>100</v>
      </c>
      <c r="G237" s="178">
        <f>G238</f>
        <v>23002.1</v>
      </c>
      <c r="H237" s="104">
        <f>H238</f>
        <v>0</v>
      </c>
      <c r="I237" s="467">
        <f>I238</f>
        <v>0</v>
      </c>
      <c r="N237" s="18"/>
    </row>
    <row r="238" spans="1:38" ht="20.25" customHeight="1" x14ac:dyDescent="0.2">
      <c r="A238" s="31" t="s">
        <v>259</v>
      </c>
      <c r="B238" s="24">
        <v>650</v>
      </c>
      <c r="C238" s="25">
        <v>8</v>
      </c>
      <c r="D238" s="26">
        <v>1</v>
      </c>
      <c r="E238" s="24" t="s">
        <v>274</v>
      </c>
      <c r="F238" s="24">
        <v>110</v>
      </c>
      <c r="G238" s="179">
        <v>23002.1</v>
      </c>
      <c r="H238" s="418">
        <v>0</v>
      </c>
      <c r="I238" s="468">
        <v>0</v>
      </c>
      <c r="N238" s="18"/>
      <c r="AL238" s="4"/>
    </row>
    <row r="239" spans="1:38" ht="31.5" x14ac:dyDescent="0.2">
      <c r="A239" s="27" t="s">
        <v>219</v>
      </c>
      <c r="B239" s="21">
        <v>650</v>
      </c>
      <c r="C239" s="22">
        <v>8</v>
      </c>
      <c r="D239" s="23">
        <v>1</v>
      </c>
      <c r="E239" s="21" t="s">
        <v>274</v>
      </c>
      <c r="F239" s="21">
        <v>200</v>
      </c>
      <c r="G239" s="178">
        <f>G240</f>
        <v>2612.5</v>
      </c>
      <c r="H239" s="104">
        <f>H240</f>
        <v>0</v>
      </c>
      <c r="I239" s="413">
        <f>I240</f>
        <v>0</v>
      </c>
      <c r="N239" s="18"/>
      <c r="AL239" s="4"/>
    </row>
    <row r="240" spans="1:38" s="66" customFormat="1" ht="31.5" x14ac:dyDescent="0.2">
      <c r="A240" s="31" t="s">
        <v>129</v>
      </c>
      <c r="B240" s="24">
        <v>650</v>
      </c>
      <c r="C240" s="25">
        <v>8</v>
      </c>
      <c r="D240" s="26">
        <v>1</v>
      </c>
      <c r="E240" s="24" t="s">
        <v>274</v>
      </c>
      <c r="F240" s="24">
        <v>240</v>
      </c>
      <c r="G240" s="179">
        <v>2612.5</v>
      </c>
      <c r="H240" s="418">
        <v>0</v>
      </c>
      <c r="I240" s="468">
        <v>0</v>
      </c>
      <c r="J240" s="3"/>
      <c r="K240" s="3"/>
      <c r="L240" s="3"/>
      <c r="M240" s="3"/>
      <c r="N240" s="18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</row>
    <row r="241" spans="1:38" s="3" customFormat="1" ht="28.5" customHeight="1" x14ac:dyDescent="0.2">
      <c r="A241" s="392" t="s">
        <v>150</v>
      </c>
      <c r="B241" s="21">
        <v>650</v>
      </c>
      <c r="C241" s="22">
        <v>8</v>
      </c>
      <c r="D241" s="23">
        <v>1</v>
      </c>
      <c r="E241" s="333" t="s">
        <v>274</v>
      </c>
      <c r="F241" s="21">
        <v>800</v>
      </c>
      <c r="G241" s="178">
        <f>G242</f>
        <v>40</v>
      </c>
      <c r="H241" s="102">
        <f>H242</f>
        <v>0</v>
      </c>
      <c r="I241" s="413">
        <f>I242</f>
        <v>0</v>
      </c>
      <c r="N241" s="18"/>
    </row>
    <row r="242" spans="1:38" s="3" customFormat="1" ht="37.5" customHeight="1" x14ac:dyDescent="0.2">
      <c r="A242" s="31" t="s">
        <v>152</v>
      </c>
      <c r="B242" s="24">
        <v>650</v>
      </c>
      <c r="C242" s="25">
        <v>8</v>
      </c>
      <c r="D242" s="26">
        <v>1</v>
      </c>
      <c r="E242" s="341" t="s">
        <v>274</v>
      </c>
      <c r="F242" s="24">
        <v>850</v>
      </c>
      <c r="G242" s="179">
        <v>40</v>
      </c>
      <c r="H242" s="469">
        <v>0</v>
      </c>
      <c r="I242" s="468">
        <v>0</v>
      </c>
      <c r="N242" s="18"/>
    </row>
    <row r="243" spans="1:38" s="67" customFormat="1" ht="28.5" customHeight="1" thickBot="1" x14ac:dyDescent="0.25">
      <c r="A243" s="332" t="s">
        <v>275</v>
      </c>
      <c r="B243" s="21">
        <v>650</v>
      </c>
      <c r="C243" s="22">
        <v>8</v>
      </c>
      <c r="D243" s="23">
        <v>1</v>
      </c>
      <c r="E243" s="21" t="s">
        <v>276</v>
      </c>
      <c r="F243" s="21"/>
      <c r="G243" s="178">
        <f>G244</f>
        <v>368.5</v>
      </c>
      <c r="H243" s="102">
        <v>0</v>
      </c>
      <c r="I243" s="413">
        <v>0</v>
      </c>
      <c r="J243" s="16"/>
      <c r="K243" s="16"/>
      <c r="L243" s="16"/>
      <c r="M243" s="16"/>
      <c r="N243" s="40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</row>
    <row r="244" spans="1:38" s="68" customFormat="1" ht="32.25" thickBot="1" x14ac:dyDescent="0.25">
      <c r="A244" s="27" t="s">
        <v>219</v>
      </c>
      <c r="B244" s="21">
        <v>650</v>
      </c>
      <c r="C244" s="22">
        <v>8</v>
      </c>
      <c r="D244" s="23">
        <v>1</v>
      </c>
      <c r="E244" s="21" t="s">
        <v>276</v>
      </c>
      <c r="F244" s="21">
        <v>200</v>
      </c>
      <c r="G244" s="178">
        <f>G245</f>
        <v>368.5</v>
      </c>
      <c r="H244" s="470">
        <f>H245</f>
        <v>0</v>
      </c>
      <c r="I244" s="471">
        <f>I245+I297</f>
        <v>0</v>
      </c>
      <c r="J244" s="63"/>
      <c r="K244" s="63"/>
      <c r="L244" s="63"/>
      <c r="M244" s="63"/>
      <c r="N244" s="28"/>
      <c r="O244" s="63"/>
      <c r="P244" s="63"/>
      <c r="Q244" s="63"/>
      <c r="R244" s="63"/>
      <c r="S244" s="63"/>
      <c r="T244" s="63"/>
      <c r="U244" s="63"/>
      <c r="V244" s="63"/>
      <c r="W244" s="63"/>
      <c r="X244" s="63"/>
      <c r="Y244" s="63"/>
      <c r="Z244" s="63"/>
      <c r="AA244" s="63"/>
      <c r="AB244" s="63"/>
      <c r="AC244" s="63"/>
      <c r="AD244" s="63"/>
      <c r="AE244" s="63"/>
      <c r="AF244" s="63"/>
      <c r="AG244" s="63"/>
      <c r="AH244" s="63"/>
      <c r="AI244" s="63"/>
      <c r="AJ244" s="63"/>
      <c r="AK244" s="63"/>
    </row>
    <row r="245" spans="1:38" s="63" customFormat="1" ht="31.5" x14ac:dyDescent="0.2">
      <c r="A245" s="31" t="s">
        <v>129</v>
      </c>
      <c r="B245" s="24">
        <v>650</v>
      </c>
      <c r="C245" s="25">
        <v>8</v>
      </c>
      <c r="D245" s="26">
        <v>1</v>
      </c>
      <c r="E245" s="24" t="s">
        <v>276</v>
      </c>
      <c r="F245" s="24">
        <v>240</v>
      </c>
      <c r="G245" s="179">
        <v>368.5</v>
      </c>
      <c r="H245" s="438">
        <v>0</v>
      </c>
      <c r="I245" s="439">
        <v>0</v>
      </c>
      <c r="J245" s="63" t="s">
        <v>277</v>
      </c>
      <c r="N245" s="28"/>
    </row>
    <row r="246" spans="1:38" s="36" customFormat="1" x14ac:dyDescent="0.2">
      <c r="A246" s="332" t="s">
        <v>159</v>
      </c>
      <c r="B246" s="21">
        <v>650</v>
      </c>
      <c r="C246" s="22">
        <v>8</v>
      </c>
      <c r="D246" s="23">
        <v>1</v>
      </c>
      <c r="E246" s="21" t="s">
        <v>315</v>
      </c>
      <c r="F246" s="21"/>
      <c r="G246" s="178">
        <f>G247</f>
        <v>383.7</v>
      </c>
      <c r="H246" s="372">
        <f>H247</f>
        <v>0</v>
      </c>
      <c r="I246" s="373">
        <f>I247</f>
        <v>0</v>
      </c>
      <c r="J246" s="3"/>
      <c r="K246" s="153"/>
      <c r="L246" s="3"/>
      <c r="M246" s="3"/>
      <c r="N246" s="18"/>
    </row>
    <row r="247" spans="1:38" s="36" customFormat="1" ht="36" customHeight="1" x14ac:dyDescent="0.2">
      <c r="A247" s="332" t="s">
        <v>414</v>
      </c>
      <c r="B247" s="21">
        <v>650</v>
      </c>
      <c r="C247" s="22">
        <v>8</v>
      </c>
      <c r="D247" s="23">
        <v>1</v>
      </c>
      <c r="E247" s="21" t="s">
        <v>413</v>
      </c>
      <c r="F247" s="21"/>
      <c r="G247" s="178">
        <f>G248+G253</f>
        <v>383.7</v>
      </c>
      <c r="H247" s="372">
        <f>H248</f>
        <v>0</v>
      </c>
      <c r="I247" s="373">
        <f>I248</f>
        <v>0</v>
      </c>
      <c r="J247" s="3"/>
      <c r="K247" s="3"/>
      <c r="L247" s="3"/>
      <c r="M247" s="3"/>
      <c r="N247" s="18"/>
    </row>
    <row r="248" spans="1:38" s="36" customFormat="1" ht="39.6" customHeight="1" x14ac:dyDescent="0.2">
      <c r="A248" s="332" t="s">
        <v>416</v>
      </c>
      <c r="B248" s="21">
        <v>650</v>
      </c>
      <c r="C248" s="22">
        <v>8</v>
      </c>
      <c r="D248" s="23">
        <v>1</v>
      </c>
      <c r="E248" s="21" t="s">
        <v>415</v>
      </c>
      <c r="F248" s="21"/>
      <c r="G248" s="178">
        <f>G249+G251</f>
        <v>383.7</v>
      </c>
      <c r="H248" s="372">
        <v>0</v>
      </c>
      <c r="I248" s="373">
        <v>0</v>
      </c>
      <c r="J248" s="3"/>
      <c r="K248" s="3"/>
      <c r="L248" s="3"/>
      <c r="M248" s="3"/>
      <c r="N248" s="18"/>
    </row>
    <row r="249" spans="1:38" ht="31.5" x14ac:dyDescent="0.2">
      <c r="A249" s="27" t="s">
        <v>219</v>
      </c>
      <c r="B249" s="21">
        <v>650</v>
      </c>
      <c r="C249" s="22">
        <v>8</v>
      </c>
      <c r="D249" s="23">
        <v>1</v>
      </c>
      <c r="E249" s="21" t="s">
        <v>415</v>
      </c>
      <c r="F249" s="21">
        <v>200</v>
      </c>
      <c r="G249" s="178">
        <f>G250</f>
        <v>383.7</v>
      </c>
      <c r="H249" s="104">
        <f>H250</f>
        <v>0</v>
      </c>
      <c r="I249" s="413">
        <f>I250</f>
        <v>0</v>
      </c>
      <c r="N249" s="18"/>
      <c r="AL249" s="4"/>
    </row>
    <row r="250" spans="1:38" s="66" customFormat="1" ht="32.25" thickBot="1" x14ac:dyDescent="0.25">
      <c r="A250" s="31" t="s">
        <v>129</v>
      </c>
      <c r="B250" s="24">
        <v>650</v>
      </c>
      <c r="C250" s="25">
        <v>8</v>
      </c>
      <c r="D250" s="26">
        <v>1</v>
      </c>
      <c r="E250" s="24" t="s">
        <v>415</v>
      </c>
      <c r="F250" s="24">
        <v>240</v>
      </c>
      <c r="G250" s="179">
        <v>383.7</v>
      </c>
      <c r="H250" s="418">
        <v>0</v>
      </c>
      <c r="I250" s="468">
        <v>0</v>
      </c>
      <c r="J250" s="3"/>
      <c r="K250" s="3"/>
      <c r="L250" s="3"/>
      <c r="M250" s="3"/>
      <c r="N250" s="18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</row>
    <row r="251" spans="1:38" s="66" customFormat="1" ht="26.45" customHeight="1" thickBot="1" x14ac:dyDescent="0.25">
      <c r="A251" s="445" t="s">
        <v>278</v>
      </c>
      <c r="B251" s="446">
        <v>650</v>
      </c>
      <c r="C251" s="446">
        <v>8</v>
      </c>
      <c r="D251" s="447">
        <v>4</v>
      </c>
      <c r="E251" s="453"/>
      <c r="F251" s="433"/>
      <c r="G251" s="448">
        <f>G252</f>
        <v>0</v>
      </c>
      <c r="H251" s="472">
        <f>H252</f>
        <v>0</v>
      </c>
      <c r="I251" s="473">
        <f>I252</f>
        <v>0</v>
      </c>
      <c r="J251" s="3"/>
      <c r="K251" s="3"/>
      <c r="L251" s="3"/>
      <c r="M251" s="3"/>
      <c r="N251" s="18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</row>
    <row r="252" spans="1:38" s="66" customFormat="1" ht="1.1499999999999999" hidden="1" customHeight="1" thickBot="1" x14ac:dyDescent="0.25">
      <c r="A252" s="392" t="s">
        <v>279</v>
      </c>
      <c r="B252" s="21">
        <v>650</v>
      </c>
      <c r="C252" s="22">
        <v>8</v>
      </c>
      <c r="D252" s="23">
        <v>4</v>
      </c>
      <c r="E252" s="21" t="s">
        <v>264</v>
      </c>
      <c r="F252" s="21"/>
      <c r="G252" s="178">
        <f>G253+G258</f>
        <v>0</v>
      </c>
      <c r="H252" s="372">
        <f>H258</f>
        <v>0</v>
      </c>
      <c r="I252" s="474">
        <f>I258</f>
        <v>0</v>
      </c>
      <c r="J252" s="3"/>
      <c r="K252" s="3"/>
      <c r="L252" s="3"/>
      <c r="M252" s="3"/>
      <c r="N252" s="18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</row>
    <row r="253" spans="1:38" s="20" customFormat="1" ht="33" hidden="1" customHeight="1" thickBot="1" x14ac:dyDescent="0.25">
      <c r="A253" s="332" t="s">
        <v>280</v>
      </c>
      <c r="B253" s="21">
        <v>650</v>
      </c>
      <c r="C253" s="22">
        <v>8</v>
      </c>
      <c r="D253" s="23">
        <v>4</v>
      </c>
      <c r="E253" s="21" t="s">
        <v>281</v>
      </c>
      <c r="F253" s="21"/>
      <c r="G253" s="178">
        <f>G254</f>
        <v>0</v>
      </c>
      <c r="H253" s="343">
        <f>H254</f>
        <v>0</v>
      </c>
      <c r="I253" s="475">
        <v>0</v>
      </c>
      <c r="J253" s="3"/>
      <c r="K253" s="3"/>
      <c r="L253" s="3"/>
      <c r="M253" s="3"/>
      <c r="N253" s="18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</row>
    <row r="254" spans="1:38" s="20" customFormat="1" ht="54.6" hidden="1" customHeight="1" thickBot="1" x14ac:dyDescent="0.25">
      <c r="A254" s="332" t="s">
        <v>282</v>
      </c>
      <c r="B254" s="21">
        <v>650</v>
      </c>
      <c r="C254" s="22">
        <v>8</v>
      </c>
      <c r="D254" s="23">
        <v>4</v>
      </c>
      <c r="E254" s="457" t="s">
        <v>283</v>
      </c>
      <c r="F254" s="21"/>
      <c r="G254" s="178">
        <f>G255</f>
        <v>0</v>
      </c>
      <c r="H254" s="104">
        <f t="shared" ref="H254:I256" si="22">H255</f>
        <v>0</v>
      </c>
      <c r="I254" s="105">
        <f t="shared" si="22"/>
        <v>0</v>
      </c>
      <c r="J254" s="3"/>
      <c r="K254" s="3"/>
      <c r="L254" s="3"/>
      <c r="M254" s="3"/>
      <c r="N254" s="18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</row>
    <row r="255" spans="1:38" s="20" customFormat="1" ht="27.6" hidden="1" customHeight="1" thickBot="1" x14ac:dyDescent="0.25">
      <c r="A255" s="332" t="s">
        <v>257</v>
      </c>
      <c r="B255" s="21">
        <v>650</v>
      </c>
      <c r="C255" s="22">
        <v>8</v>
      </c>
      <c r="D255" s="23">
        <v>4</v>
      </c>
      <c r="E255" s="21" t="s">
        <v>284</v>
      </c>
      <c r="F255" s="21"/>
      <c r="G255" s="178">
        <f>G256</f>
        <v>0</v>
      </c>
      <c r="H255" s="104">
        <f t="shared" si="22"/>
        <v>0</v>
      </c>
      <c r="I255" s="105">
        <f t="shared" si="22"/>
        <v>0</v>
      </c>
      <c r="J255" s="3"/>
      <c r="K255" s="3"/>
      <c r="L255" s="3"/>
      <c r="M255" s="3"/>
      <c r="N255" s="18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</row>
    <row r="256" spans="1:38" s="53" customFormat="1" ht="47.45" hidden="1" customHeight="1" thickBot="1" x14ac:dyDescent="0.25">
      <c r="A256" s="27" t="s">
        <v>285</v>
      </c>
      <c r="B256" s="21">
        <v>650</v>
      </c>
      <c r="C256" s="22">
        <v>8</v>
      </c>
      <c r="D256" s="23">
        <v>4</v>
      </c>
      <c r="E256" s="21" t="s">
        <v>284</v>
      </c>
      <c r="F256" s="21">
        <v>200</v>
      </c>
      <c r="G256" s="178">
        <f>G257</f>
        <v>0</v>
      </c>
      <c r="H256" s="106">
        <f t="shared" si="22"/>
        <v>0</v>
      </c>
      <c r="I256" s="107">
        <f t="shared" si="22"/>
        <v>0</v>
      </c>
      <c r="J256" s="3"/>
      <c r="K256" s="3"/>
      <c r="L256" s="3"/>
      <c r="M256" s="3"/>
      <c r="N256" s="18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</row>
    <row r="257" spans="1:38" ht="1.1499999999999999" hidden="1" customHeight="1" thickBot="1" x14ac:dyDescent="0.25">
      <c r="A257" s="31" t="s">
        <v>129</v>
      </c>
      <c r="B257" s="24">
        <v>650</v>
      </c>
      <c r="C257" s="25">
        <v>8</v>
      </c>
      <c r="D257" s="26">
        <v>4</v>
      </c>
      <c r="E257" s="24" t="s">
        <v>284</v>
      </c>
      <c r="F257" s="24">
        <v>240</v>
      </c>
      <c r="G257" s="179">
        <v>0</v>
      </c>
      <c r="H257" s="465">
        <v>0</v>
      </c>
      <c r="I257" s="466">
        <v>0</v>
      </c>
      <c r="N257" s="18"/>
      <c r="AL257" s="4"/>
    </row>
    <row r="258" spans="1:38" s="20" customFormat="1" ht="33" hidden="1" customHeight="1" x14ac:dyDescent="0.2">
      <c r="A258" s="332" t="s">
        <v>286</v>
      </c>
      <c r="B258" s="21">
        <v>650</v>
      </c>
      <c r="C258" s="22">
        <v>8</v>
      </c>
      <c r="D258" s="23">
        <v>4</v>
      </c>
      <c r="E258" s="21" t="s">
        <v>287</v>
      </c>
      <c r="F258" s="21"/>
      <c r="G258" s="178">
        <f>G263+G259</f>
        <v>0</v>
      </c>
      <c r="H258" s="343">
        <f>H263</f>
        <v>0</v>
      </c>
      <c r="I258" s="475">
        <v>0</v>
      </c>
      <c r="J258" s="3"/>
      <c r="K258" s="3"/>
      <c r="L258" s="3"/>
      <c r="M258" s="3"/>
      <c r="N258" s="18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</row>
    <row r="259" spans="1:38" s="20" customFormat="1" ht="54.6" hidden="1" customHeight="1" x14ac:dyDescent="0.2">
      <c r="A259" s="332" t="s">
        <v>288</v>
      </c>
      <c r="B259" s="21">
        <v>650</v>
      </c>
      <c r="C259" s="22">
        <v>8</v>
      </c>
      <c r="D259" s="23">
        <v>4</v>
      </c>
      <c r="E259" s="457" t="s">
        <v>289</v>
      </c>
      <c r="F259" s="21"/>
      <c r="G259" s="178">
        <f>G260</f>
        <v>0</v>
      </c>
      <c r="H259" s="104">
        <f t="shared" ref="H259:I261" si="23">H260</f>
        <v>0</v>
      </c>
      <c r="I259" s="105">
        <f t="shared" si="23"/>
        <v>0</v>
      </c>
      <c r="J259" s="3"/>
      <c r="K259" s="3"/>
      <c r="L259" s="3"/>
      <c r="M259" s="3"/>
      <c r="N259" s="18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</row>
    <row r="260" spans="1:38" s="20" customFormat="1" ht="27.6" hidden="1" customHeight="1" x14ac:dyDescent="0.2">
      <c r="A260" s="332" t="s">
        <v>257</v>
      </c>
      <c r="B260" s="21">
        <v>650</v>
      </c>
      <c r="C260" s="22">
        <v>8</v>
      </c>
      <c r="D260" s="23">
        <v>4</v>
      </c>
      <c r="E260" s="21" t="s">
        <v>290</v>
      </c>
      <c r="F260" s="21"/>
      <c r="G260" s="178">
        <f>G261</f>
        <v>0</v>
      </c>
      <c r="H260" s="104">
        <f t="shared" si="23"/>
        <v>0</v>
      </c>
      <c r="I260" s="105">
        <f t="shared" si="23"/>
        <v>0</v>
      </c>
      <c r="J260" s="3"/>
      <c r="K260" s="3"/>
      <c r="L260" s="3"/>
      <c r="M260" s="3"/>
      <c r="N260" s="18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</row>
    <row r="261" spans="1:38" s="53" customFormat="1" ht="47.45" hidden="1" customHeight="1" x14ac:dyDescent="0.2">
      <c r="A261" s="27" t="s">
        <v>285</v>
      </c>
      <c r="B261" s="21">
        <v>650</v>
      </c>
      <c r="C261" s="22">
        <v>8</v>
      </c>
      <c r="D261" s="23">
        <v>4</v>
      </c>
      <c r="E261" s="21" t="s">
        <v>290</v>
      </c>
      <c r="F261" s="21">
        <v>200</v>
      </c>
      <c r="G261" s="178">
        <f>G262</f>
        <v>0</v>
      </c>
      <c r="H261" s="106">
        <f t="shared" si="23"/>
        <v>0</v>
      </c>
      <c r="I261" s="107">
        <f t="shared" si="23"/>
        <v>0</v>
      </c>
      <c r="J261" s="3"/>
      <c r="K261" s="3"/>
      <c r="L261" s="3"/>
      <c r="M261" s="3"/>
      <c r="N261" s="18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</row>
    <row r="262" spans="1:38" ht="36.6" hidden="1" customHeight="1" thickBot="1" x14ac:dyDescent="0.25">
      <c r="A262" s="31" t="s">
        <v>129</v>
      </c>
      <c r="B262" s="24">
        <v>650</v>
      </c>
      <c r="C262" s="25">
        <v>8</v>
      </c>
      <c r="D262" s="26">
        <v>4</v>
      </c>
      <c r="E262" s="24" t="s">
        <v>290</v>
      </c>
      <c r="F262" s="24">
        <v>240</v>
      </c>
      <c r="G262" s="179">
        <v>0</v>
      </c>
      <c r="H262" s="465">
        <v>0</v>
      </c>
      <c r="I262" s="466">
        <v>0</v>
      </c>
      <c r="N262" s="18"/>
      <c r="AL262" s="4"/>
    </row>
    <row r="263" spans="1:38" s="20" customFormat="1" ht="27.6" hidden="1" customHeight="1" thickBot="1" x14ac:dyDescent="0.25">
      <c r="A263" s="332" t="s">
        <v>291</v>
      </c>
      <c r="B263" s="21">
        <v>650</v>
      </c>
      <c r="C263" s="22">
        <v>8</v>
      </c>
      <c r="D263" s="23">
        <v>4</v>
      </c>
      <c r="E263" s="457" t="s">
        <v>292</v>
      </c>
      <c r="F263" s="21"/>
      <c r="G263" s="178">
        <f>G264</f>
        <v>0</v>
      </c>
      <c r="H263" s="104">
        <f t="shared" ref="H263:I265" si="24">H264</f>
        <v>0</v>
      </c>
      <c r="I263" s="105">
        <f t="shared" si="24"/>
        <v>0</v>
      </c>
      <c r="J263" s="3"/>
      <c r="K263" s="3"/>
      <c r="L263" s="3"/>
      <c r="M263" s="3"/>
      <c r="N263" s="18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</row>
    <row r="264" spans="1:38" s="20" customFormat="1" ht="23.45" hidden="1" customHeight="1" thickBot="1" x14ac:dyDescent="0.25">
      <c r="A264" s="332" t="s">
        <v>257</v>
      </c>
      <c r="B264" s="21">
        <v>650</v>
      </c>
      <c r="C264" s="22">
        <v>8</v>
      </c>
      <c r="D264" s="23">
        <v>4</v>
      </c>
      <c r="E264" s="21" t="s">
        <v>293</v>
      </c>
      <c r="F264" s="21"/>
      <c r="G264" s="178">
        <f>G265</f>
        <v>0</v>
      </c>
      <c r="H264" s="104">
        <f t="shared" si="24"/>
        <v>0</v>
      </c>
      <c r="I264" s="105">
        <f t="shared" si="24"/>
        <v>0</v>
      </c>
      <c r="J264" s="3"/>
      <c r="K264" s="3"/>
      <c r="L264" s="3"/>
      <c r="M264" s="3"/>
      <c r="N264" s="18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</row>
    <row r="265" spans="1:38" s="53" customFormat="1" ht="24" hidden="1" customHeight="1" thickBot="1" x14ac:dyDescent="0.25">
      <c r="A265" s="27" t="s">
        <v>294</v>
      </c>
      <c r="B265" s="21">
        <v>650</v>
      </c>
      <c r="C265" s="22">
        <v>8</v>
      </c>
      <c r="D265" s="23">
        <v>4</v>
      </c>
      <c r="E265" s="21" t="s">
        <v>293</v>
      </c>
      <c r="F265" s="21">
        <v>300</v>
      </c>
      <c r="G265" s="178">
        <f>G266</f>
        <v>0</v>
      </c>
      <c r="H265" s="106">
        <f t="shared" si="24"/>
        <v>0</v>
      </c>
      <c r="I265" s="107">
        <f t="shared" si="24"/>
        <v>0</v>
      </c>
      <c r="J265" s="3"/>
      <c r="K265" s="3"/>
      <c r="L265" s="3"/>
      <c r="M265" s="3"/>
      <c r="N265" s="18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</row>
    <row r="266" spans="1:38" ht="16.899999999999999" hidden="1" customHeight="1" thickBot="1" x14ac:dyDescent="0.25">
      <c r="A266" s="31" t="s">
        <v>295</v>
      </c>
      <c r="B266" s="24">
        <v>650</v>
      </c>
      <c r="C266" s="25">
        <v>8</v>
      </c>
      <c r="D266" s="26">
        <v>4</v>
      </c>
      <c r="E266" s="24" t="s">
        <v>293</v>
      </c>
      <c r="F266" s="24">
        <v>350</v>
      </c>
      <c r="G266" s="179">
        <v>0</v>
      </c>
      <c r="H266" s="465">
        <v>0</v>
      </c>
      <c r="I266" s="466">
        <v>0</v>
      </c>
      <c r="N266" s="18"/>
      <c r="AL266" s="4"/>
    </row>
    <row r="267" spans="1:38" s="66" customFormat="1" ht="21.75" customHeight="1" thickBot="1" x14ac:dyDescent="0.25">
      <c r="A267" s="312" t="s">
        <v>296</v>
      </c>
      <c r="B267" s="385">
        <v>650</v>
      </c>
      <c r="C267" s="385">
        <v>10</v>
      </c>
      <c r="D267" s="376"/>
      <c r="E267" s="316"/>
      <c r="F267" s="313"/>
      <c r="G267" s="317">
        <f>G274+G268</f>
        <v>216.5</v>
      </c>
      <c r="H267" s="395" t="e">
        <f>H268</f>
        <v>#REF!</v>
      </c>
      <c r="I267" s="452">
        <f>I268</f>
        <v>0</v>
      </c>
      <c r="J267" s="3"/>
      <c r="K267" s="3"/>
      <c r="L267" s="3"/>
      <c r="M267" s="3"/>
      <c r="N267" s="18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</row>
    <row r="268" spans="1:38" s="66" customFormat="1" ht="18" customHeight="1" x14ac:dyDescent="0.2">
      <c r="A268" s="445" t="s">
        <v>297</v>
      </c>
      <c r="B268" s="446">
        <v>650</v>
      </c>
      <c r="C268" s="446">
        <v>10</v>
      </c>
      <c r="D268" s="447">
        <v>1</v>
      </c>
      <c r="E268" s="453"/>
      <c r="F268" s="433"/>
      <c r="G268" s="448">
        <f>G269+G283</f>
        <v>136.5</v>
      </c>
      <c r="H268" s="449" t="e">
        <f t="shared" ref="H268:I269" si="25">H269</f>
        <v>#REF!</v>
      </c>
      <c r="I268" s="450">
        <f t="shared" si="25"/>
        <v>0</v>
      </c>
      <c r="J268" s="455"/>
      <c r="K268" s="153"/>
      <c r="L268" s="3"/>
      <c r="M268" s="3"/>
      <c r="N268" s="18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</row>
    <row r="269" spans="1:38" s="66" customFormat="1" x14ac:dyDescent="0.2">
      <c r="A269" s="332" t="s">
        <v>159</v>
      </c>
      <c r="B269" s="21">
        <v>650</v>
      </c>
      <c r="C269" s="22">
        <v>10</v>
      </c>
      <c r="D269" s="23">
        <v>1</v>
      </c>
      <c r="E269" s="21" t="s">
        <v>113</v>
      </c>
      <c r="F269" s="21"/>
      <c r="G269" s="178">
        <f>G270</f>
        <v>136.5</v>
      </c>
      <c r="H269" s="372" t="e">
        <f t="shared" si="25"/>
        <v>#REF!</v>
      </c>
      <c r="I269" s="373">
        <f t="shared" si="25"/>
        <v>0</v>
      </c>
      <c r="J269" s="3"/>
      <c r="K269" s="3"/>
      <c r="L269" s="3"/>
      <c r="M269" s="3"/>
      <c r="N269" s="18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</row>
    <row r="270" spans="1:38" s="20" customFormat="1" ht="30.6" customHeight="1" x14ac:dyDescent="0.2">
      <c r="A270" s="332" t="s">
        <v>114</v>
      </c>
      <c r="B270" s="21">
        <v>650</v>
      </c>
      <c r="C270" s="22">
        <v>10</v>
      </c>
      <c r="D270" s="23">
        <v>1</v>
      </c>
      <c r="E270" s="21" t="s">
        <v>115</v>
      </c>
      <c r="F270" s="21"/>
      <c r="G270" s="178">
        <f>G271</f>
        <v>136.5</v>
      </c>
      <c r="H270" s="372" t="e">
        <f>#REF!</f>
        <v>#REF!</v>
      </c>
      <c r="I270" s="373">
        <v>0</v>
      </c>
      <c r="J270" s="3"/>
      <c r="K270" s="3"/>
      <c r="L270" s="3"/>
      <c r="M270" s="3"/>
      <c r="N270" s="18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</row>
    <row r="271" spans="1:38" s="20" customFormat="1" ht="31.5" x14ac:dyDescent="0.2">
      <c r="A271" s="332" t="s">
        <v>298</v>
      </c>
      <c r="B271" s="21">
        <v>650</v>
      </c>
      <c r="C271" s="22">
        <v>10</v>
      </c>
      <c r="D271" s="23">
        <v>1</v>
      </c>
      <c r="E271" s="21" t="s">
        <v>299</v>
      </c>
      <c r="F271" s="21"/>
      <c r="G271" s="178">
        <f>G272</f>
        <v>136.5</v>
      </c>
      <c r="H271" s="102">
        <f>H272</f>
        <v>16.5</v>
      </c>
      <c r="I271" s="413">
        <f>I272</f>
        <v>0</v>
      </c>
      <c r="J271" s="3"/>
      <c r="K271" s="3"/>
      <c r="L271" s="3"/>
      <c r="M271" s="3"/>
      <c r="N271" s="18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</row>
    <row r="272" spans="1:38" s="53" customFormat="1" x14ac:dyDescent="0.2">
      <c r="A272" s="27" t="s">
        <v>300</v>
      </c>
      <c r="B272" s="21">
        <v>650</v>
      </c>
      <c r="C272" s="22">
        <v>10</v>
      </c>
      <c r="D272" s="23">
        <v>1</v>
      </c>
      <c r="E272" s="21" t="s">
        <v>299</v>
      </c>
      <c r="F272" s="21">
        <v>300</v>
      </c>
      <c r="G272" s="178">
        <f>G273</f>
        <v>136.5</v>
      </c>
      <c r="H272" s="102">
        <f>H273</f>
        <v>16.5</v>
      </c>
      <c r="I272" s="413">
        <f>I273</f>
        <v>0</v>
      </c>
      <c r="J272" s="3"/>
      <c r="K272" s="3"/>
      <c r="L272" s="3"/>
      <c r="M272" s="3"/>
      <c r="N272" s="18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</row>
    <row r="273" spans="1:38" x14ac:dyDescent="0.2">
      <c r="A273" s="31" t="s">
        <v>301</v>
      </c>
      <c r="B273" s="24">
        <v>650</v>
      </c>
      <c r="C273" s="25">
        <v>10</v>
      </c>
      <c r="D273" s="26">
        <v>1</v>
      </c>
      <c r="E273" s="24" t="s">
        <v>299</v>
      </c>
      <c r="F273" s="24">
        <v>310</v>
      </c>
      <c r="G273" s="179">
        <v>136.5</v>
      </c>
      <c r="H273" s="459">
        <v>16.5</v>
      </c>
      <c r="I273" s="460">
        <v>0</v>
      </c>
      <c r="K273" s="3" t="s">
        <v>302</v>
      </c>
      <c r="N273" s="18"/>
      <c r="AL273" s="4"/>
    </row>
    <row r="274" spans="1:38" s="66" customFormat="1" ht="18" customHeight="1" x14ac:dyDescent="0.2">
      <c r="A274" s="445" t="s">
        <v>424</v>
      </c>
      <c r="B274" s="446">
        <v>650</v>
      </c>
      <c r="C274" s="446">
        <v>10</v>
      </c>
      <c r="D274" s="447">
        <v>6</v>
      </c>
      <c r="E274" s="453"/>
      <c r="F274" s="433"/>
      <c r="G274" s="448">
        <f>G275</f>
        <v>80</v>
      </c>
      <c r="H274" s="449" t="e">
        <f t="shared" ref="H274:I275" si="26">H275</f>
        <v>#REF!</v>
      </c>
      <c r="I274" s="450">
        <f t="shared" si="26"/>
        <v>0</v>
      </c>
      <c r="J274" s="455"/>
      <c r="K274" s="153"/>
      <c r="L274" s="3"/>
      <c r="M274" s="3"/>
      <c r="N274" s="18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</row>
    <row r="275" spans="1:38" s="66" customFormat="1" x14ac:dyDescent="0.2">
      <c r="A275" s="332" t="s">
        <v>159</v>
      </c>
      <c r="B275" s="21">
        <v>650</v>
      </c>
      <c r="C275" s="22">
        <v>10</v>
      </c>
      <c r="D275" s="23">
        <v>6</v>
      </c>
      <c r="E275" s="21" t="s">
        <v>113</v>
      </c>
      <c r="F275" s="21"/>
      <c r="G275" s="178">
        <f>G276</f>
        <v>80</v>
      </c>
      <c r="H275" s="372" t="e">
        <f t="shared" si="26"/>
        <v>#REF!</v>
      </c>
      <c r="I275" s="373">
        <f t="shared" si="26"/>
        <v>0</v>
      </c>
      <c r="J275" s="3"/>
      <c r="K275" s="3"/>
      <c r="L275" s="3"/>
      <c r="M275" s="3"/>
      <c r="N275" s="18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</row>
    <row r="276" spans="1:38" s="20" customFormat="1" ht="37.9" customHeight="1" x14ac:dyDescent="0.2">
      <c r="A276" s="332" t="s">
        <v>408</v>
      </c>
      <c r="B276" s="21">
        <v>650</v>
      </c>
      <c r="C276" s="22">
        <v>10</v>
      </c>
      <c r="D276" s="23">
        <v>6</v>
      </c>
      <c r="E276" s="21" t="s">
        <v>176</v>
      </c>
      <c r="F276" s="21"/>
      <c r="G276" s="178">
        <f>G277</f>
        <v>80</v>
      </c>
      <c r="H276" s="372" t="e">
        <f>#REF!</f>
        <v>#REF!</v>
      </c>
      <c r="I276" s="373">
        <v>0</v>
      </c>
      <c r="J276" s="3"/>
      <c r="K276" s="3"/>
      <c r="L276" s="3"/>
      <c r="M276" s="3"/>
      <c r="N276" s="18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</row>
    <row r="277" spans="1:38" s="20" customFormat="1" x14ac:dyDescent="0.2">
      <c r="A277" s="332" t="s">
        <v>126</v>
      </c>
      <c r="B277" s="21">
        <v>650</v>
      </c>
      <c r="C277" s="22">
        <v>10</v>
      </c>
      <c r="D277" s="23">
        <v>6</v>
      </c>
      <c r="E277" s="21" t="s">
        <v>180</v>
      </c>
      <c r="F277" s="21"/>
      <c r="G277" s="178">
        <f>G278</f>
        <v>80</v>
      </c>
      <c r="H277" s="102">
        <f>H278</f>
        <v>16.5</v>
      </c>
      <c r="I277" s="413">
        <f>I278</f>
        <v>0</v>
      </c>
      <c r="J277" s="3"/>
      <c r="K277" s="3"/>
      <c r="L277" s="3"/>
      <c r="M277" s="3"/>
      <c r="N277" s="18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</row>
    <row r="278" spans="1:38" s="53" customFormat="1" ht="17.45" customHeight="1" x14ac:dyDescent="0.2">
      <c r="A278" s="27" t="s">
        <v>300</v>
      </c>
      <c r="B278" s="21">
        <v>650</v>
      </c>
      <c r="C278" s="22">
        <v>10</v>
      </c>
      <c r="D278" s="23">
        <v>6</v>
      </c>
      <c r="E278" s="21" t="s">
        <v>180</v>
      </c>
      <c r="F278" s="21">
        <v>300</v>
      </c>
      <c r="G278" s="178">
        <f>G279</f>
        <v>80</v>
      </c>
      <c r="H278" s="102">
        <f>H279</f>
        <v>16.5</v>
      </c>
      <c r="I278" s="413">
        <f>I279</f>
        <v>0</v>
      </c>
      <c r="J278" s="3"/>
      <c r="K278" s="3"/>
      <c r="L278" s="3"/>
      <c r="M278" s="3"/>
      <c r="N278" s="18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</row>
    <row r="279" spans="1:38" ht="16.5" thickBot="1" x14ac:dyDescent="0.25">
      <c r="A279" s="31" t="s">
        <v>301</v>
      </c>
      <c r="B279" s="24">
        <v>650</v>
      </c>
      <c r="C279" s="25">
        <v>10</v>
      </c>
      <c r="D279" s="26">
        <v>6</v>
      </c>
      <c r="E279" s="24" t="s">
        <v>180</v>
      </c>
      <c r="F279" s="24">
        <v>310</v>
      </c>
      <c r="G279" s="179">
        <v>80</v>
      </c>
      <c r="H279" s="459">
        <v>16.5</v>
      </c>
      <c r="I279" s="460">
        <v>0</v>
      </c>
      <c r="K279" s="3" t="s">
        <v>302</v>
      </c>
      <c r="N279" s="18"/>
      <c r="AL279" s="4"/>
    </row>
    <row r="280" spans="1:38" s="63" customFormat="1" ht="16.5" thickBot="1" x14ac:dyDescent="0.25">
      <c r="A280" s="312" t="s">
        <v>303</v>
      </c>
      <c r="B280" s="476">
        <v>650</v>
      </c>
      <c r="C280" s="476">
        <v>11</v>
      </c>
      <c r="D280" s="376"/>
      <c r="E280" s="313"/>
      <c r="F280" s="313"/>
      <c r="G280" s="317">
        <f>G281</f>
        <v>15909.3</v>
      </c>
      <c r="H280" s="477">
        <f>H281</f>
        <v>30</v>
      </c>
      <c r="I280" s="478">
        <f>I281</f>
        <v>0</v>
      </c>
      <c r="J280" s="479"/>
      <c r="N280" s="28"/>
    </row>
    <row r="281" spans="1:38" s="63" customFormat="1" x14ac:dyDescent="0.2">
      <c r="A281" s="445" t="s">
        <v>304</v>
      </c>
      <c r="B281" s="446">
        <v>650</v>
      </c>
      <c r="C281" s="446">
        <v>11</v>
      </c>
      <c r="D281" s="480" t="s">
        <v>109</v>
      </c>
      <c r="E281" s="433"/>
      <c r="F281" s="433"/>
      <c r="G281" s="448">
        <f>G291+G282</f>
        <v>15909.3</v>
      </c>
      <c r="H281" s="481">
        <f>H287</f>
        <v>30</v>
      </c>
      <c r="I281" s="482">
        <f>I291+I282</f>
        <v>0</v>
      </c>
      <c r="N281" s="28"/>
    </row>
    <row r="282" spans="1:38" s="63" customFormat="1" ht="0.6" customHeight="1" x14ac:dyDescent="0.2">
      <c r="A282" s="392" t="s">
        <v>305</v>
      </c>
      <c r="B282" s="21">
        <v>650</v>
      </c>
      <c r="C282" s="22">
        <v>11</v>
      </c>
      <c r="D282" s="23" t="s">
        <v>109</v>
      </c>
      <c r="E282" s="21" t="s">
        <v>306</v>
      </c>
      <c r="F282" s="21"/>
      <c r="G282" s="178">
        <f>G283</f>
        <v>0</v>
      </c>
      <c r="H282" s="110">
        <f>H283</f>
        <v>30</v>
      </c>
      <c r="I282" s="111">
        <f>I283</f>
        <v>0</v>
      </c>
      <c r="N282" s="28"/>
    </row>
    <row r="283" spans="1:38" s="65" customFormat="1" ht="31.5" hidden="1" x14ac:dyDescent="0.2">
      <c r="A283" s="392" t="s">
        <v>307</v>
      </c>
      <c r="B283" s="21">
        <v>650</v>
      </c>
      <c r="C283" s="22">
        <v>11</v>
      </c>
      <c r="D283" s="23" t="s">
        <v>109</v>
      </c>
      <c r="E283" s="21" t="s">
        <v>308</v>
      </c>
      <c r="F283" s="21"/>
      <c r="G283" s="178">
        <f>G284</f>
        <v>0</v>
      </c>
      <c r="H283" s="104">
        <f>H284</f>
        <v>30</v>
      </c>
      <c r="I283" s="467">
        <v>0</v>
      </c>
      <c r="J283" s="63"/>
      <c r="K283" s="63"/>
      <c r="L283" s="63"/>
      <c r="M283" s="63"/>
      <c r="N283" s="28"/>
      <c r="O283" s="63"/>
      <c r="P283" s="63"/>
      <c r="Q283" s="63"/>
      <c r="R283" s="63"/>
      <c r="S283" s="63"/>
      <c r="T283" s="63"/>
      <c r="U283" s="63"/>
      <c r="V283" s="63"/>
      <c r="W283" s="63"/>
      <c r="X283" s="63"/>
      <c r="Y283" s="63"/>
      <c r="Z283" s="63"/>
      <c r="AA283" s="63"/>
      <c r="AB283" s="63"/>
      <c r="AC283" s="63"/>
      <c r="AD283" s="63"/>
      <c r="AE283" s="63"/>
      <c r="AF283" s="63"/>
      <c r="AG283" s="63"/>
      <c r="AH283" s="63"/>
      <c r="AI283" s="63"/>
      <c r="AJ283" s="63"/>
      <c r="AK283" s="63"/>
    </row>
    <row r="284" spans="1:38" s="49" customFormat="1" ht="31.5" hidden="1" x14ac:dyDescent="0.2">
      <c r="A284" s="392" t="s">
        <v>309</v>
      </c>
      <c r="B284" s="21">
        <v>650</v>
      </c>
      <c r="C284" s="22">
        <v>11</v>
      </c>
      <c r="D284" s="23" t="s">
        <v>109</v>
      </c>
      <c r="E284" s="21" t="s">
        <v>310</v>
      </c>
      <c r="F284" s="21"/>
      <c r="G284" s="178">
        <f>G285+G288</f>
        <v>0</v>
      </c>
      <c r="H284" s="334">
        <f>H285</f>
        <v>30</v>
      </c>
      <c r="I284" s="335">
        <f>I285</f>
        <v>0</v>
      </c>
      <c r="J284" s="63"/>
      <c r="K284" s="63"/>
      <c r="L284" s="63"/>
      <c r="M284" s="63"/>
      <c r="N284" s="28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F284" s="29"/>
      <c r="AG284" s="29"/>
      <c r="AH284" s="29"/>
      <c r="AI284" s="29"/>
      <c r="AJ284" s="29"/>
      <c r="AK284" s="29"/>
    </row>
    <row r="285" spans="1:38" s="29" customFormat="1" hidden="1" x14ac:dyDescent="0.2">
      <c r="A285" s="392" t="s">
        <v>257</v>
      </c>
      <c r="B285" s="21">
        <v>650</v>
      </c>
      <c r="C285" s="22">
        <v>11</v>
      </c>
      <c r="D285" s="23" t="s">
        <v>109</v>
      </c>
      <c r="E285" s="21" t="s">
        <v>311</v>
      </c>
      <c r="F285" s="21"/>
      <c r="G285" s="178">
        <f>G287</f>
        <v>0</v>
      </c>
      <c r="H285" s="334">
        <f>H286</f>
        <v>30</v>
      </c>
      <c r="I285" s="335">
        <v>0</v>
      </c>
      <c r="J285" s="63"/>
      <c r="K285" s="63"/>
      <c r="L285" s="63"/>
      <c r="M285" s="63"/>
      <c r="N285" s="28"/>
    </row>
    <row r="286" spans="1:38" s="29" customFormat="1" ht="31.5" hidden="1" x14ac:dyDescent="0.2">
      <c r="A286" s="392" t="s">
        <v>128</v>
      </c>
      <c r="B286" s="21">
        <v>650</v>
      </c>
      <c r="C286" s="22">
        <v>11</v>
      </c>
      <c r="D286" s="23" t="s">
        <v>109</v>
      </c>
      <c r="E286" s="21" t="s">
        <v>311</v>
      </c>
      <c r="F286" s="21">
        <v>200</v>
      </c>
      <c r="G286" s="178">
        <f>G287</f>
        <v>0</v>
      </c>
      <c r="H286" s="334">
        <f>H287</f>
        <v>30</v>
      </c>
      <c r="I286" s="335">
        <f>I287+I293</f>
        <v>0</v>
      </c>
      <c r="J286" s="63"/>
      <c r="K286" s="63"/>
      <c r="L286" s="63"/>
      <c r="M286" s="63"/>
      <c r="N286" s="28"/>
    </row>
    <row r="287" spans="1:38" s="49" customFormat="1" ht="29.45" hidden="1" customHeight="1" x14ac:dyDescent="0.2">
      <c r="A287" s="31" t="s">
        <v>129</v>
      </c>
      <c r="B287" s="24">
        <v>650</v>
      </c>
      <c r="C287" s="25">
        <v>11</v>
      </c>
      <c r="D287" s="26" t="s">
        <v>109</v>
      </c>
      <c r="E287" s="24" t="s">
        <v>311</v>
      </c>
      <c r="F287" s="24">
        <v>240</v>
      </c>
      <c r="G287" s="179">
        <v>0</v>
      </c>
      <c r="H287" s="411">
        <v>30</v>
      </c>
      <c r="I287" s="412">
        <v>0</v>
      </c>
      <c r="J287" s="63"/>
      <c r="K287" s="63"/>
      <c r="L287" s="63"/>
      <c r="M287" s="63"/>
      <c r="N287" s="28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F287" s="29"/>
      <c r="AG287" s="29"/>
      <c r="AH287" s="29"/>
      <c r="AI287" s="29"/>
      <c r="AJ287" s="29"/>
      <c r="AK287" s="29"/>
    </row>
    <row r="288" spans="1:38" s="29" customFormat="1" ht="33" hidden="1" customHeight="1" x14ac:dyDescent="0.2">
      <c r="A288" s="392" t="s">
        <v>312</v>
      </c>
      <c r="B288" s="21">
        <v>650</v>
      </c>
      <c r="C288" s="22">
        <v>11</v>
      </c>
      <c r="D288" s="23" t="s">
        <v>109</v>
      </c>
      <c r="E288" s="21" t="s">
        <v>313</v>
      </c>
      <c r="F288" s="21"/>
      <c r="G288" s="178">
        <f>G290</f>
        <v>0</v>
      </c>
      <c r="H288" s="102">
        <f>H289</f>
        <v>105</v>
      </c>
      <c r="I288" s="103">
        <v>0</v>
      </c>
      <c r="J288" s="63"/>
      <c r="K288" s="63"/>
      <c r="L288" s="63"/>
      <c r="M288" s="63"/>
      <c r="N288" s="28"/>
    </row>
    <row r="289" spans="1:38" s="29" customFormat="1" ht="30" hidden="1" customHeight="1" x14ac:dyDescent="0.2">
      <c r="A289" s="392" t="s">
        <v>128</v>
      </c>
      <c r="B289" s="21">
        <v>650</v>
      </c>
      <c r="C289" s="22">
        <v>11</v>
      </c>
      <c r="D289" s="23" t="s">
        <v>109</v>
      </c>
      <c r="E289" s="21" t="s">
        <v>313</v>
      </c>
      <c r="F289" s="21">
        <v>200</v>
      </c>
      <c r="G289" s="178">
        <f>G290</f>
        <v>0</v>
      </c>
      <c r="H289" s="106">
        <f>H290</f>
        <v>105</v>
      </c>
      <c r="I289" s="107">
        <f>I290+I296</f>
        <v>0</v>
      </c>
      <c r="J289" s="63"/>
      <c r="K289" s="63"/>
      <c r="L289" s="63"/>
      <c r="M289" s="63"/>
      <c r="N289" s="28"/>
    </row>
    <row r="290" spans="1:38" s="49" customFormat="1" ht="25.9" hidden="1" customHeight="1" thickBot="1" x14ac:dyDescent="0.25">
      <c r="A290" s="31" t="s">
        <v>129</v>
      </c>
      <c r="B290" s="24">
        <v>650</v>
      </c>
      <c r="C290" s="25">
        <v>11</v>
      </c>
      <c r="D290" s="26" t="s">
        <v>109</v>
      </c>
      <c r="E290" s="24" t="s">
        <v>313</v>
      </c>
      <c r="F290" s="24">
        <v>240</v>
      </c>
      <c r="G290" s="179">
        <v>0</v>
      </c>
      <c r="H290" s="108">
        <f>105</f>
        <v>105</v>
      </c>
      <c r="I290" s="109">
        <v>0</v>
      </c>
      <c r="J290" s="63"/>
      <c r="K290" s="63"/>
      <c r="L290" s="63"/>
      <c r="M290" s="63"/>
      <c r="N290" s="28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F290" s="29"/>
      <c r="AG290" s="29"/>
      <c r="AH290" s="29"/>
      <c r="AI290" s="29"/>
      <c r="AJ290" s="29"/>
      <c r="AK290" s="29"/>
    </row>
    <row r="291" spans="1:38" s="70" customFormat="1" ht="20.25" customHeight="1" x14ac:dyDescent="0.2">
      <c r="A291" s="332" t="s">
        <v>159</v>
      </c>
      <c r="B291" s="21">
        <v>650</v>
      </c>
      <c r="C291" s="22">
        <v>11</v>
      </c>
      <c r="D291" s="23" t="s">
        <v>109</v>
      </c>
      <c r="E291" s="21" t="s">
        <v>113</v>
      </c>
      <c r="F291" s="21"/>
      <c r="G291" s="178">
        <f>G292</f>
        <v>15909.3</v>
      </c>
      <c r="H291" s="110">
        <v>0</v>
      </c>
      <c r="I291" s="111">
        <v>0</v>
      </c>
      <c r="J291" s="483"/>
      <c r="K291" s="483"/>
      <c r="L291" s="483"/>
      <c r="M291" s="483"/>
      <c r="N291" s="69"/>
    </row>
    <row r="292" spans="1:38" s="70" customFormat="1" ht="17.25" customHeight="1" x14ac:dyDescent="0.2">
      <c r="A292" s="332" t="s">
        <v>314</v>
      </c>
      <c r="B292" s="21">
        <v>650</v>
      </c>
      <c r="C292" s="22">
        <v>11</v>
      </c>
      <c r="D292" s="23" t="s">
        <v>109</v>
      </c>
      <c r="E292" s="21" t="s">
        <v>315</v>
      </c>
      <c r="F292" s="21"/>
      <c r="G292" s="178">
        <f>G293+G298</f>
        <v>15909.3</v>
      </c>
      <c r="H292" s="110">
        <v>0</v>
      </c>
      <c r="I292" s="111">
        <v>0</v>
      </c>
      <c r="J292" s="483"/>
      <c r="K292" s="483"/>
      <c r="L292" s="483"/>
      <c r="M292" s="483"/>
      <c r="N292" s="69"/>
    </row>
    <row r="293" spans="1:38" s="71" customFormat="1" ht="31.5" x14ac:dyDescent="0.2">
      <c r="A293" s="332" t="s">
        <v>273</v>
      </c>
      <c r="B293" s="21">
        <v>650</v>
      </c>
      <c r="C293" s="22">
        <v>11</v>
      </c>
      <c r="D293" s="23" t="s">
        <v>109</v>
      </c>
      <c r="E293" s="21" t="s">
        <v>316</v>
      </c>
      <c r="F293" s="21"/>
      <c r="G293" s="178">
        <f>G294+G296</f>
        <v>15833.3</v>
      </c>
      <c r="H293" s="110">
        <f>H294</f>
        <v>0</v>
      </c>
      <c r="I293" s="111">
        <f>I294</f>
        <v>0</v>
      </c>
      <c r="J293" s="483"/>
      <c r="K293" s="483"/>
      <c r="L293" s="483"/>
      <c r="M293" s="483"/>
      <c r="N293" s="69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  <c r="AB293" s="70"/>
      <c r="AC293" s="70"/>
      <c r="AD293" s="70"/>
      <c r="AE293" s="70"/>
      <c r="AF293" s="70"/>
      <c r="AG293" s="70"/>
      <c r="AH293" s="70"/>
      <c r="AI293" s="70"/>
      <c r="AJ293" s="70"/>
      <c r="AK293" s="70"/>
    </row>
    <row r="294" spans="1:38" s="20" customFormat="1" ht="63" x14ac:dyDescent="0.2">
      <c r="A294" s="27" t="s">
        <v>118</v>
      </c>
      <c r="B294" s="21">
        <v>650</v>
      </c>
      <c r="C294" s="22">
        <v>11</v>
      </c>
      <c r="D294" s="23" t="s">
        <v>109</v>
      </c>
      <c r="E294" s="21" t="s">
        <v>316</v>
      </c>
      <c r="F294" s="21">
        <v>100</v>
      </c>
      <c r="G294" s="178">
        <f>G295</f>
        <v>13569.5</v>
      </c>
      <c r="H294" s="110">
        <f>H295</f>
        <v>0</v>
      </c>
      <c r="I294" s="111">
        <f>I295</f>
        <v>0</v>
      </c>
      <c r="J294" s="3"/>
      <c r="K294" s="3"/>
      <c r="L294" s="3"/>
      <c r="M294" s="3"/>
      <c r="N294" s="18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</row>
    <row r="295" spans="1:38" s="20" customFormat="1" x14ac:dyDescent="0.2">
      <c r="A295" s="31" t="s">
        <v>259</v>
      </c>
      <c r="B295" s="24">
        <v>650</v>
      </c>
      <c r="C295" s="25">
        <v>11</v>
      </c>
      <c r="D295" s="26" t="s">
        <v>109</v>
      </c>
      <c r="E295" s="24" t="s">
        <v>316</v>
      </c>
      <c r="F295" s="24">
        <v>110</v>
      </c>
      <c r="G295" s="179">
        <v>13569.5</v>
      </c>
      <c r="H295" s="355">
        <v>0</v>
      </c>
      <c r="I295" s="356">
        <v>0</v>
      </c>
      <c r="J295" s="3"/>
      <c r="K295" s="3"/>
      <c r="L295" s="3"/>
      <c r="M295" s="3"/>
      <c r="N295" s="18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</row>
    <row r="296" spans="1:38" s="20" customFormat="1" ht="31.5" x14ac:dyDescent="0.2">
      <c r="A296" s="27" t="s">
        <v>219</v>
      </c>
      <c r="B296" s="21">
        <v>650</v>
      </c>
      <c r="C296" s="22">
        <v>11</v>
      </c>
      <c r="D296" s="23" t="s">
        <v>109</v>
      </c>
      <c r="E296" s="21" t="s">
        <v>316</v>
      </c>
      <c r="F296" s="21">
        <v>200</v>
      </c>
      <c r="G296" s="178">
        <f>G297</f>
        <v>2263.8000000000002</v>
      </c>
      <c r="H296" s="102">
        <f>H297</f>
        <v>0</v>
      </c>
      <c r="I296" s="413">
        <f>I297</f>
        <v>0</v>
      </c>
      <c r="J296" s="3"/>
      <c r="K296" s="3"/>
      <c r="L296" s="3"/>
      <c r="M296" s="3"/>
      <c r="N296" s="18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</row>
    <row r="297" spans="1:38" s="20" customFormat="1" ht="31.5" x14ac:dyDescent="0.2">
      <c r="A297" s="31" t="s">
        <v>129</v>
      </c>
      <c r="B297" s="24">
        <v>650</v>
      </c>
      <c r="C297" s="25">
        <v>11</v>
      </c>
      <c r="D297" s="26" t="s">
        <v>109</v>
      </c>
      <c r="E297" s="24" t="s">
        <v>316</v>
      </c>
      <c r="F297" s="24">
        <v>240</v>
      </c>
      <c r="G297" s="179">
        <v>2263.8000000000002</v>
      </c>
      <c r="H297" s="469">
        <v>0</v>
      </c>
      <c r="I297" s="468">
        <v>0</v>
      </c>
      <c r="J297" s="3"/>
      <c r="K297" s="3"/>
      <c r="L297" s="3"/>
      <c r="M297" s="3"/>
      <c r="N297" s="18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</row>
    <row r="298" spans="1:38" s="20" customFormat="1" ht="29.45" customHeight="1" x14ac:dyDescent="0.2">
      <c r="A298" s="332" t="s">
        <v>317</v>
      </c>
      <c r="B298" s="21">
        <v>650</v>
      </c>
      <c r="C298" s="22">
        <v>11</v>
      </c>
      <c r="D298" s="23" t="s">
        <v>109</v>
      </c>
      <c r="E298" s="21" t="s">
        <v>318</v>
      </c>
      <c r="F298" s="21"/>
      <c r="G298" s="178">
        <f>G299</f>
        <v>76</v>
      </c>
      <c r="H298" s="102">
        <f>H299</f>
        <v>0</v>
      </c>
      <c r="I298" s="413">
        <f>I299</f>
        <v>0</v>
      </c>
      <c r="J298" s="3"/>
      <c r="K298" s="3"/>
      <c r="L298" s="3"/>
      <c r="M298" s="3"/>
      <c r="N298" s="18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</row>
    <row r="299" spans="1:38" s="53" customFormat="1" ht="31.5" x14ac:dyDescent="0.2">
      <c r="A299" s="27" t="s">
        <v>219</v>
      </c>
      <c r="B299" s="21">
        <v>650</v>
      </c>
      <c r="C299" s="22">
        <v>11</v>
      </c>
      <c r="D299" s="23" t="s">
        <v>109</v>
      </c>
      <c r="E299" s="21" t="s">
        <v>318</v>
      </c>
      <c r="F299" s="21">
        <v>200</v>
      </c>
      <c r="G299" s="178">
        <f>G300</f>
        <v>76</v>
      </c>
      <c r="H299" s="104">
        <v>0</v>
      </c>
      <c r="I299" s="408">
        <v>0</v>
      </c>
      <c r="J299" s="3"/>
      <c r="K299" s="3"/>
      <c r="L299" s="3"/>
      <c r="M299" s="3"/>
      <c r="N299" s="18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</row>
    <row r="300" spans="1:38" ht="30" customHeight="1" x14ac:dyDescent="0.2">
      <c r="A300" s="31" t="s">
        <v>129</v>
      </c>
      <c r="B300" s="24">
        <v>650</v>
      </c>
      <c r="C300" s="25">
        <v>11</v>
      </c>
      <c r="D300" s="26" t="s">
        <v>109</v>
      </c>
      <c r="E300" s="24" t="s">
        <v>318</v>
      </c>
      <c r="F300" s="24">
        <v>240</v>
      </c>
      <c r="G300" s="179">
        <v>76</v>
      </c>
      <c r="H300" s="484">
        <v>0</v>
      </c>
      <c r="I300" s="485">
        <v>0</v>
      </c>
      <c r="K300" s="153">
        <f>G293+K224</f>
        <v>41886.899999999994</v>
      </c>
      <c r="N300" s="18"/>
      <c r="AL300" s="4"/>
    </row>
    <row r="301" spans="1:38" ht="23.25" customHeight="1" x14ac:dyDescent="0.25">
      <c r="A301" s="486" t="s">
        <v>319</v>
      </c>
      <c r="B301" s="487"/>
      <c r="C301" s="487"/>
      <c r="D301" s="487"/>
      <c r="E301" s="487"/>
      <c r="F301" s="487"/>
      <c r="G301" s="488">
        <f>G14+G68+G77+G113+G155+G205+G223+G280+G215+G267</f>
        <v>134547.46299999999</v>
      </c>
      <c r="H301" s="489" t="e">
        <f>H14+H68+H77+H113+H155+H223+H280</f>
        <v>#REF!</v>
      </c>
      <c r="I301" s="490">
        <f>I14+I68+I77+I113+I155+I223+I280</f>
        <v>1480.4459999999999</v>
      </c>
      <c r="N301" s="18"/>
      <c r="AL301" s="4"/>
    </row>
  </sheetData>
  <mergeCells count="12">
    <mergeCell ref="L15:M15"/>
    <mergeCell ref="A1:I1"/>
    <mergeCell ref="A2:I2"/>
    <mergeCell ref="A3:I3"/>
    <mergeCell ref="A4:G4"/>
    <mergeCell ref="A5:I5"/>
    <mergeCell ref="L14:M14"/>
    <mergeCell ref="A6:I6"/>
    <mergeCell ref="A7:I7"/>
    <mergeCell ref="A8:I8"/>
    <mergeCell ref="A9:G9"/>
    <mergeCell ref="A10:G10"/>
  </mergeCells>
  <printOptions horizontalCentered="1"/>
  <pageMargins left="0.19685039370078741" right="0" top="0" bottom="0" header="0" footer="0"/>
  <pageSetup paperSize="9" scale="91" firstPageNumber="0" fitToHeight="2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L223"/>
  <sheetViews>
    <sheetView topLeftCell="A198" zoomScaleNormal="100" workbookViewId="0">
      <selection sqref="A1:I213"/>
    </sheetView>
  </sheetViews>
  <sheetFormatPr defaultColWidth="8" defaultRowHeight="15.75" x14ac:dyDescent="0.25"/>
  <cols>
    <col min="1" max="1" width="80.42578125" style="180" customWidth="1"/>
    <col min="2" max="2" width="4.42578125" style="184" hidden="1" customWidth="1"/>
    <col min="3" max="3" width="4.7109375" style="184" hidden="1" customWidth="1"/>
    <col min="4" max="4" width="4.85546875" style="184" hidden="1" customWidth="1"/>
    <col min="5" max="5" width="16.28515625" style="184" customWidth="1"/>
    <col min="6" max="6" width="5.5703125" style="184" customWidth="1"/>
    <col min="7" max="7" width="18.140625" style="185" customWidth="1"/>
    <col min="8" max="9" width="17.42578125" style="10" hidden="1" customWidth="1"/>
    <col min="10" max="24" width="8" style="3" customWidth="1"/>
    <col min="25" max="30" width="8" style="3"/>
    <col min="31" max="16384" width="8" style="4"/>
  </cols>
  <sheetData>
    <row r="1" spans="1:38" x14ac:dyDescent="0.2">
      <c r="A1" s="494" t="s">
        <v>367</v>
      </c>
      <c r="B1" s="494"/>
      <c r="C1" s="494"/>
      <c r="D1" s="494"/>
      <c r="E1" s="494"/>
      <c r="F1" s="494"/>
      <c r="G1" s="494"/>
      <c r="H1" s="494"/>
      <c r="I1" s="494"/>
      <c r="AE1" s="3"/>
      <c r="AF1" s="3"/>
      <c r="AG1" s="3"/>
      <c r="AH1" s="3"/>
      <c r="AI1" s="3"/>
      <c r="AJ1" s="3"/>
      <c r="AK1" s="3"/>
      <c r="AL1" s="3"/>
    </row>
    <row r="2" spans="1:38" x14ac:dyDescent="0.2">
      <c r="A2" s="495" t="s">
        <v>99</v>
      </c>
      <c r="B2" s="495"/>
      <c r="C2" s="495"/>
      <c r="D2" s="495"/>
      <c r="E2" s="495"/>
      <c r="F2" s="495"/>
      <c r="G2" s="495"/>
      <c r="H2" s="495"/>
      <c r="I2" s="495"/>
      <c r="AE2" s="3"/>
      <c r="AF2" s="3"/>
      <c r="AG2" s="3"/>
      <c r="AH2" s="3"/>
      <c r="AI2" s="3"/>
      <c r="AJ2" s="3"/>
      <c r="AK2" s="3"/>
      <c r="AL2" s="3"/>
    </row>
    <row r="3" spans="1:38" x14ac:dyDescent="0.2">
      <c r="A3" s="494" t="s">
        <v>2</v>
      </c>
      <c r="B3" s="494"/>
      <c r="C3" s="494"/>
      <c r="D3" s="494"/>
      <c r="E3" s="494"/>
      <c r="F3" s="494"/>
      <c r="G3" s="494"/>
      <c r="H3" s="494"/>
      <c r="I3" s="494"/>
      <c r="AE3" s="3"/>
      <c r="AF3" s="3"/>
      <c r="AG3" s="3"/>
      <c r="AH3" s="3"/>
      <c r="AI3" s="3"/>
      <c r="AJ3" s="3"/>
      <c r="AK3" s="3"/>
      <c r="AL3" s="3"/>
    </row>
    <row r="4" spans="1:38" x14ac:dyDescent="0.2">
      <c r="A4" s="497" t="s">
        <v>455</v>
      </c>
      <c r="B4" s="497"/>
      <c r="C4" s="497"/>
      <c r="D4" s="497"/>
      <c r="E4" s="497"/>
      <c r="F4" s="497"/>
      <c r="G4" s="497"/>
      <c r="H4" s="242"/>
      <c r="I4" s="242"/>
      <c r="AE4" s="3"/>
      <c r="AF4" s="3"/>
      <c r="AG4" s="3"/>
      <c r="AH4" s="3"/>
      <c r="AI4" s="3"/>
      <c r="AJ4" s="3"/>
      <c r="AK4" s="3"/>
      <c r="AL4" s="3"/>
    </row>
    <row r="5" spans="1:38" ht="18.75" customHeight="1" x14ac:dyDescent="0.25">
      <c r="A5" s="498"/>
      <c r="B5" s="499"/>
      <c r="C5" s="499"/>
      <c r="D5" s="499"/>
      <c r="E5" s="499"/>
      <c r="F5" s="499"/>
      <c r="G5" s="500"/>
    </row>
    <row r="6" spans="1:38" s="6" customFormat="1" ht="18" x14ac:dyDescent="0.25">
      <c r="A6" s="491" t="s">
        <v>434</v>
      </c>
      <c r="B6" s="491"/>
      <c r="C6" s="491"/>
      <c r="D6" s="491"/>
      <c r="E6" s="491"/>
      <c r="F6" s="491"/>
      <c r="G6" s="491"/>
      <c r="H6" s="491"/>
      <c r="I6" s="491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8" s="6" customFormat="1" ht="18" x14ac:dyDescent="0.25">
      <c r="A7" s="491" t="s">
        <v>320</v>
      </c>
      <c r="B7" s="491"/>
      <c r="C7" s="491"/>
      <c r="D7" s="491"/>
      <c r="E7" s="491"/>
      <c r="F7" s="491"/>
      <c r="G7" s="491"/>
      <c r="H7" s="491"/>
      <c r="I7" s="491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1:38" s="6" customFormat="1" ht="18" x14ac:dyDescent="0.25">
      <c r="A8" s="491" t="s">
        <v>321</v>
      </c>
      <c r="B8" s="491"/>
      <c r="C8" s="491"/>
      <c r="D8" s="491"/>
      <c r="E8" s="491"/>
      <c r="F8" s="491"/>
      <c r="G8" s="491"/>
      <c r="H8" s="491"/>
      <c r="I8" s="491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1:38" s="75" customFormat="1" ht="18.75" x14ac:dyDescent="0.3">
      <c r="A9" s="493" t="s">
        <v>432</v>
      </c>
      <c r="B9" s="493"/>
      <c r="C9" s="493"/>
      <c r="D9" s="493"/>
      <c r="E9" s="493"/>
      <c r="F9" s="493"/>
      <c r="G9" s="493"/>
      <c r="H9" s="7"/>
      <c r="I9" s="7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</row>
    <row r="10" spans="1:38" s="58" customFormat="1" ht="13.5" customHeight="1" thickBot="1" x14ac:dyDescent="0.3">
      <c r="A10" s="181"/>
      <c r="B10" s="182"/>
      <c r="C10" s="182"/>
      <c r="D10" s="182"/>
      <c r="E10" s="182"/>
      <c r="F10" s="182"/>
      <c r="G10" s="183"/>
      <c r="H10" s="10"/>
      <c r="I10" s="10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8" s="14" customFormat="1" ht="51" customHeight="1" thickBot="1" x14ac:dyDescent="0.25">
      <c r="A11" s="501" t="s">
        <v>100</v>
      </c>
      <c r="B11" s="502" t="s">
        <v>101</v>
      </c>
      <c r="C11" s="503" t="s">
        <v>102</v>
      </c>
      <c r="D11" s="504" t="s">
        <v>103</v>
      </c>
      <c r="E11" s="505" t="s">
        <v>104</v>
      </c>
      <c r="F11" s="506" t="s">
        <v>105</v>
      </c>
      <c r="G11" s="507" t="s">
        <v>433</v>
      </c>
      <c r="H11" s="76" t="s">
        <v>322</v>
      </c>
      <c r="I11" s="12" t="s">
        <v>323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8" s="14" customFormat="1" ht="12.75" customHeight="1" thickBot="1" x14ac:dyDescent="0.25">
      <c r="A12" s="508">
        <v>1</v>
      </c>
      <c r="B12" s="77">
        <v>2</v>
      </c>
      <c r="C12" s="509">
        <v>2</v>
      </c>
      <c r="D12" s="510">
        <v>3</v>
      </c>
      <c r="E12" s="511">
        <v>2</v>
      </c>
      <c r="F12" s="512">
        <v>3</v>
      </c>
      <c r="G12" s="513">
        <v>4</v>
      </c>
      <c r="H12" s="77">
        <v>8</v>
      </c>
      <c r="I12" s="15">
        <v>9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8" ht="16.5" hidden="1" thickBot="1" x14ac:dyDescent="0.25">
      <c r="A13" s="514" t="s">
        <v>108</v>
      </c>
      <c r="B13" s="515">
        <v>650</v>
      </c>
      <c r="C13" s="516" t="s">
        <v>109</v>
      </c>
      <c r="D13" s="517"/>
      <c r="E13" s="518"/>
      <c r="F13" s="519"/>
      <c r="G13" s="520" t="e">
        <f>#REF!+G209+#REF!+G14</f>
        <v>#REF!</v>
      </c>
      <c r="H13" s="78" t="e">
        <f>#REF!+H209+#REF!+H14</f>
        <v>#REF!</v>
      </c>
      <c r="I13" s="79" t="e">
        <f>#REF!+I209+#REF!+I14</f>
        <v>#REF!</v>
      </c>
      <c r="AE13" s="3"/>
      <c r="AF13" s="3"/>
      <c r="AG13" s="3"/>
      <c r="AH13" s="3"/>
      <c r="AI13" s="3"/>
      <c r="AJ13" s="3"/>
      <c r="AK13" s="3"/>
      <c r="AL13" s="3"/>
    </row>
    <row r="14" spans="1:38" s="20" customFormat="1" ht="32.25" hidden="1" thickBot="1" x14ac:dyDescent="0.25">
      <c r="A14" s="521" t="s">
        <v>111</v>
      </c>
      <c r="B14" s="522">
        <v>650</v>
      </c>
      <c r="C14" s="523">
        <v>1</v>
      </c>
      <c r="D14" s="524">
        <v>2</v>
      </c>
      <c r="E14" s="525"/>
      <c r="F14" s="526"/>
      <c r="G14" s="527" t="e">
        <f>#REF!+G144</f>
        <v>#REF!</v>
      </c>
      <c r="H14" s="80" t="e">
        <f>#REF!</f>
        <v>#REF!</v>
      </c>
      <c r="I14" s="81" t="e">
        <f>#REF!</f>
        <v>#REF!</v>
      </c>
      <c r="J14" s="82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</row>
    <row r="15" spans="1:38" s="20" customFormat="1" ht="16.5" thickBot="1" x14ac:dyDescent="0.25">
      <c r="A15" s="528" t="s">
        <v>324</v>
      </c>
      <c r="B15" s="529"/>
      <c r="C15" s="530"/>
      <c r="D15" s="531"/>
      <c r="E15" s="532"/>
      <c r="F15" s="533"/>
      <c r="G15" s="534">
        <f>G16+G22+G47+G65+G83+G97+G107+G114+G119+G58</f>
        <v>33798.004000000008</v>
      </c>
      <c r="H15" s="80"/>
      <c r="I15" s="81"/>
      <c r="J15" s="82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</row>
    <row r="16" spans="1:38" s="85" customFormat="1" ht="32.450000000000003" customHeight="1" thickBot="1" x14ac:dyDescent="0.25">
      <c r="A16" s="535" t="s">
        <v>325</v>
      </c>
      <c r="B16" s="536">
        <v>650</v>
      </c>
      <c r="C16" s="537">
        <v>4</v>
      </c>
      <c r="D16" s="538" t="s">
        <v>203</v>
      </c>
      <c r="E16" s="539" t="s">
        <v>252</v>
      </c>
      <c r="F16" s="540"/>
      <c r="G16" s="541">
        <f>G17</f>
        <v>0</v>
      </c>
      <c r="H16" s="83" t="e">
        <f>H38</f>
        <v>#REF!</v>
      </c>
      <c r="I16" s="84" t="e">
        <f>I38</f>
        <v>#REF!</v>
      </c>
    </row>
    <row r="17" spans="1:38" s="85" customFormat="1" ht="0.6" hidden="1" customHeight="1" x14ac:dyDescent="0.2">
      <c r="A17" s="542" t="s">
        <v>253</v>
      </c>
      <c r="B17" s="543">
        <v>650</v>
      </c>
      <c r="C17" s="544">
        <v>4</v>
      </c>
      <c r="D17" s="545" t="s">
        <v>203</v>
      </c>
      <c r="E17" s="546" t="s">
        <v>254</v>
      </c>
      <c r="F17" s="547"/>
      <c r="G17" s="548">
        <f>G18</f>
        <v>0</v>
      </c>
      <c r="H17" s="86" t="e">
        <f>H19</f>
        <v>#REF!</v>
      </c>
      <c r="I17" s="87" t="e">
        <f>I19</f>
        <v>#REF!</v>
      </c>
    </row>
    <row r="18" spans="1:38" s="85" customFormat="1" ht="33.6" hidden="1" customHeight="1" x14ac:dyDescent="0.2">
      <c r="A18" s="549" t="s">
        <v>255</v>
      </c>
      <c r="B18" s="543">
        <v>650</v>
      </c>
      <c r="C18" s="544">
        <v>4</v>
      </c>
      <c r="D18" s="545" t="s">
        <v>203</v>
      </c>
      <c r="E18" s="546" t="s">
        <v>256</v>
      </c>
      <c r="F18" s="550"/>
      <c r="G18" s="551">
        <f>G19</f>
        <v>0</v>
      </c>
      <c r="H18" s="86" t="e">
        <f>#REF!</f>
        <v>#REF!</v>
      </c>
      <c r="I18" s="87" t="e">
        <f>#REF!</f>
        <v>#REF!</v>
      </c>
    </row>
    <row r="19" spans="1:38" s="85" customFormat="1" ht="23.45" hidden="1" customHeight="1" x14ac:dyDescent="0.2">
      <c r="A19" s="552" t="s">
        <v>257</v>
      </c>
      <c r="B19" s="543">
        <v>650</v>
      </c>
      <c r="C19" s="544">
        <v>4</v>
      </c>
      <c r="D19" s="545" t="s">
        <v>203</v>
      </c>
      <c r="E19" s="546" t="s">
        <v>258</v>
      </c>
      <c r="F19" s="550"/>
      <c r="G19" s="551">
        <f>G20</f>
        <v>0</v>
      </c>
      <c r="H19" s="86" t="e">
        <f>#REF!</f>
        <v>#REF!</v>
      </c>
      <c r="I19" s="87" t="e">
        <f>#REF!</f>
        <v>#REF!</v>
      </c>
    </row>
    <row r="20" spans="1:38" s="85" customFormat="1" ht="49.9" hidden="1" customHeight="1" x14ac:dyDescent="0.25">
      <c r="A20" s="553" t="s">
        <v>118</v>
      </c>
      <c r="B20" s="543">
        <v>650</v>
      </c>
      <c r="C20" s="544">
        <v>4</v>
      </c>
      <c r="D20" s="545" t="s">
        <v>203</v>
      </c>
      <c r="E20" s="546" t="s">
        <v>258</v>
      </c>
      <c r="F20" s="554">
        <v>100</v>
      </c>
      <c r="G20" s="548">
        <f>G21</f>
        <v>0</v>
      </c>
      <c r="H20" s="86" t="e">
        <f>H21</f>
        <v>#REF!</v>
      </c>
      <c r="I20" s="87" t="e">
        <f>I21</f>
        <v>#REF!</v>
      </c>
    </row>
    <row r="21" spans="1:38" s="85" customFormat="1" ht="22.15" hidden="1" customHeight="1" x14ac:dyDescent="0.25">
      <c r="A21" s="555" t="s">
        <v>259</v>
      </c>
      <c r="B21" s="543">
        <v>650</v>
      </c>
      <c r="C21" s="544">
        <v>4</v>
      </c>
      <c r="D21" s="545" t="s">
        <v>203</v>
      </c>
      <c r="E21" s="546" t="s">
        <v>258</v>
      </c>
      <c r="F21" s="554">
        <v>110</v>
      </c>
      <c r="G21" s="556">
        <f>'[3]приложение №7 2019г.'!G207</f>
        <v>0</v>
      </c>
      <c r="H21" s="86" t="e">
        <f>H30</f>
        <v>#REF!</v>
      </c>
      <c r="I21" s="87" t="e">
        <f>I30</f>
        <v>#REF!</v>
      </c>
    </row>
    <row r="22" spans="1:38" s="91" customFormat="1" ht="33" customHeight="1" x14ac:dyDescent="0.2">
      <c r="A22" s="557" t="s">
        <v>263</v>
      </c>
      <c r="B22" s="558">
        <v>650</v>
      </c>
      <c r="C22" s="559">
        <v>8</v>
      </c>
      <c r="D22" s="560">
        <v>1</v>
      </c>
      <c r="E22" s="561" t="s">
        <v>264</v>
      </c>
      <c r="F22" s="562"/>
      <c r="G22" s="563">
        <f>G23+G38+G34</f>
        <v>15.3</v>
      </c>
      <c r="H22" s="88" t="e">
        <f>H23</f>
        <v>#REF!</v>
      </c>
      <c r="I22" s="89" t="e">
        <f>I23</f>
        <v>#REF!</v>
      </c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</row>
    <row r="23" spans="1:38" s="91" customFormat="1" x14ac:dyDescent="0.2">
      <c r="A23" s="564" t="s">
        <v>265</v>
      </c>
      <c r="B23" s="565">
        <v>650</v>
      </c>
      <c r="C23" s="566">
        <v>8</v>
      </c>
      <c r="D23" s="567">
        <v>1</v>
      </c>
      <c r="E23" s="568" t="s">
        <v>266</v>
      </c>
      <c r="F23" s="569"/>
      <c r="G23" s="570">
        <f>G24+G31</f>
        <v>15.3</v>
      </c>
      <c r="H23" s="92" t="e">
        <f>H26</f>
        <v>#REF!</v>
      </c>
      <c r="I23" s="93" t="e">
        <f>I26</f>
        <v>#REF!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</row>
    <row r="24" spans="1:38" s="91" customFormat="1" ht="23.25" customHeight="1" x14ac:dyDescent="0.2">
      <c r="A24" s="549" t="s">
        <v>267</v>
      </c>
      <c r="B24" s="565"/>
      <c r="C24" s="566">
        <v>8</v>
      </c>
      <c r="D24" s="567">
        <v>1</v>
      </c>
      <c r="E24" s="568" t="s">
        <v>268</v>
      </c>
      <c r="F24" s="569"/>
      <c r="G24" s="570">
        <f>G25+G28</f>
        <v>13</v>
      </c>
      <c r="H24" s="92"/>
      <c r="I24" s="93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</row>
    <row r="25" spans="1:38" s="91" customFormat="1" ht="32.450000000000003" customHeight="1" x14ac:dyDescent="0.2">
      <c r="A25" s="549" t="s">
        <v>443</v>
      </c>
      <c r="B25" s="565"/>
      <c r="C25" s="566">
        <v>8</v>
      </c>
      <c r="D25" s="567">
        <v>1</v>
      </c>
      <c r="E25" s="568" t="s">
        <v>441</v>
      </c>
      <c r="F25" s="569"/>
      <c r="G25" s="570">
        <f>G26</f>
        <v>13</v>
      </c>
      <c r="H25" s="92"/>
      <c r="I25" s="93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</row>
    <row r="26" spans="1:38" s="91" customFormat="1" ht="18.75" customHeight="1" x14ac:dyDescent="0.2">
      <c r="A26" s="27" t="s">
        <v>219</v>
      </c>
      <c r="B26" s="565">
        <v>650</v>
      </c>
      <c r="C26" s="566">
        <v>8</v>
      </c>
      <c r="D26" s="567">
        <v>1</v>
      </c>
      <c r="E26" s="571" t="s">
        <v>441</v>
      </c>
      <c r="F26" s="569">
        <v>200</v>
      </c>
      <c r="G26" s="570">
        <f>G27</f>
        <v>13</v>
      </c>
      <c r="H26" s="92" t="e">
        <f>H27</f>
        <v>#REF!</v>
      </c>
      <c r="I26" s="93" t="e">
        <f>I27</f>
        <v>#REF!</v>
      </c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</row>
    <row r="27" spans="1:38" s="91" customFormat="1" ht="31.15" customHeight="1" x14ac:dyDescent="0.2">
      <c r="A27" s="572" t="s">
        <v>129</v>
      </c>
      <c r="B27" s="573">
        <v>650</v>
      </c>
      <c r="C27" s="574">
        <v>8</v>
      </c>
      <c r="D27" s="575">
        <v>1</v>
      </c>
      <c r="E27" s="576" t="s">
        <v>441</v>
      </c>
      <c r="F27" s="569">
        <v>240</v>
      </c>
      <c r="G27" s="570">
        <f>'приложение 3 (№7 2019г.)'!G230</f>
        <v>13</v>
      </c>
      <c r="H27" s="92" t="e">
        <f>#REF!</f>
        <v>#REF!</v>
      </c>
      <c r="I27" s="93" t="e">
        <f>#REF!</f>
        <v>#REF!</v>
      </c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</row>
    <row r="28" spans="1:38" s="91" customFormat="1" ht="1.5" hidden="1" customHeight="1" x14ac:dyDescent="0.2">
      <c r="A28" s="549" t="s">
        <v>326</v>
      </c>
      <c r="B28" s="565"/>
      <c r="C28" s="566">
        <v>8</v>
      </c>
      <c r="D28" s="567">
        <v>1</v>
      </c>
      <c r="E28" s="577" t="s">
        <v>270</v>
      </c>
      <c r="F28" s="550"/>
      <c r="G28" s="570">
        <f>G29</f>
        <v>0</v>
      </c>
      <c r="H28" s="92"/>
      <c r="I28" s="93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</row>
    <row r="29" spans="1:38" s="91" customFormat="1" ht="24" hidden="1" customHeight="1" x14ac:dyDescent="0.2">
      <c r="A29" s="578" t="s">
        <v>128</v>
      </c>
      <c r="B29" s="565">
        <v>650</v>
      </c>
      <c r="C29" s="566">
        <v>8</v>
      </c>
      <c r="D29" s="567">
        <v>1</v>
      </c>
      <c r="E29" s="577" t="s">
        <v>270</v>
      </c>
      <c r="F29" s="550">
        <v>200</v>
      </c>
      <c r="G29" s="570">
        <f>G30</f>
        <v>0</v>
      </c>
      <c r="H29" s="92" t="e">
        <f>H30</f>
        <v>#REF!</v>
      </c>
      <c r="I29" s="93" t="e">
        <f>I30</f>
        <v>#REF!</v>
      </c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</row>
    <row r="30" spans="1:38" s="91" customFormat="1" ht="11.45" hidden="1" customHeight="1" x14ac:dyDescent="0.2">
      <c r="A30" s="578" t="s">
        <v>129</v>
      </c>
      <c r="B30" s="573">
        <v>650</v>
      </c>
      <c r="C30" s="574">
        <v>8</v>
      </c>
      <c r="D30" s="575">
        <v>1</v>
      </c>
      <c r="E30" s="577" t="s">
        <v>270</v>
      </c>
      <c r="F30" s="550">
        <v>240</v>
      </c>
      <c r="G30" s="570">
        <v>0</v>
      </c>
      <c r="H30" s="92" t="e">
        <f>#REF!</f>
        <v>#REF!</v>
      </c>
      <c r="I30" s="93" t="e">
        <f>#REF!</f>
        <v>#REF!</v>
      </c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</row>
    <row r="31" spans="1:38" s="91" customFormat="1" ht="29.45" customHeight="1" x14ac:dyDescent="0.2">
      <c r="A31" s="549" t="s">
        <v>269</v>
      </c>
      <c r="B31" s="565"/>
      <c r="C31" s="566">
        <v>8</v>
      </c>
      <c r="D31" s="567">
        <v>1</v>
      </c>
      <c r="E31" s="568" t="s">
        <v>442</v>
      </c>
      <c r="F31" s="569"/>
      <c r="G31" s="570">
        <f>G32</f>
        <v>2.2999999999999998</v>
      </c>
      <c r="H31" s="92"/>
      <c r="I31" s="93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</row>
    <row r="32" spans="1:38" s="91" customFormat="1" ht="18.75" customHeight="1" x14ac:dyDescent="0.2">
      <c r="A32" s="27" t="s">
        <v>219</v>
      </c>
      <c r="B32" s="565">
        <v>650</v>
      </c>
      <c r="C32" s="566">
        <v>8</v>
      </c>
      <c r="D32" s="567">
        <v>1</v>
      </c>
      <c r="E32" s="568" t="s">
        <v>442</v>
      </c>
      <c r="F32" s="569">
        <v>200</v>
      </c>
      <c r="G32" s="570">
        <f>G33</f>
        <v>2.2999999999999998</v>
      </c>
      <c r="H32" s="92" t="e">
        <f>H33</f>
        <v>#REF!</v>
      </c>
      <c r="I32" s="93" t="e">
        <f>I33</f>
        <v>#REF!</v>
      </c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</row>
    <row r="33" spans="1:38" s="91" customFormat="1" ht="31.9" customHeight="1" x14ac:dyDescent="0.2">
      <c r="A33" s="572" t="s">
        <v>129</v>
      </c>
      <c r="B33" s="573">
        <v>650</v>
      </c>
      <c r="C33" s="574">
        <v>8</v>
      </c>
      <c r="D33" s="575">
        <v>1</v>
      </c>
      <c r="E33" s="568" t="s">
        <v>442</v>
      </c>
      <c r="F33" s="569">
        <v>240</v>
      </c>
      <c r="G33" s="570">
        <f>'приложение 3 (№7 2019г.)'!G233</f>
        <v>2.2999999999999998</v>
      </c>
      <c r="H33" s="92" t="e">
        <f>#REF!</f>
        <v>#REF!</v>
      </c>
      <c r="I33" s="93" t="e">
        <f>#REF!</f>
        <v>#REF!</v>
      </c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</row>
    <row r="34" spans="1:38" s="91" customFormat="1" ht="36.6" hidden="1" customHeight="1" x14ac:dyDescent="0.2">
      <c r="A34" s="549" t="s">
        <v>280</v>
      </c>
      <c r="B34" s="565"/>
      <c r="C34" s="566">
        <v>8</v>
      </c>
      <c r="D34" s="567">
        <v>1</v>
      </c>
      <c r="E34" s="568" t="s">
        <v>281</v>
      </c>
      <c r="F34" s="569"/>
      <c r="G34" s="570">
        <f>G35</f>
        <v>0</v>
      </c>
      <c r="H34" s="92"/>
      <c r="I34" s="93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</row>
    <row r="35" spans="1:38" s="91" customFormat="1" ht="48.6" hidden="1" customHeight="1" x14ac:dyDescent="0.2">
      <c r="A35" s="549" t="s">
        <v>282</v>
      </c>
      <c r="B35" s="565"/>
      <c r="C35" s="566">
        <v>8</v>
      </c>
      <c r="D35" s="567">
        <v>1</v>
      </c>
      <c r="E35" s="568" t="s">
        <v>283</v>
      </c>
      <c r="F35" s="569"/>
      <c r="G35" s="570">
        <f>G36</f>
        <v>0</v>
      </c>
      <c r="H35" s="92"/>
      <c r="I35" s="93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</row>
    <row r="36" spans="1:38" s="91" customFormat="1" ht="0.6" hidden="1" customHeight="1" x14ac:dyDescent="0.2">
      <c r="A36" s="579" t="s">
        <v>257</v>
      </c>
      <c r="B36" s="565">
        <v>650</v>
      </c>
      <c r="C36" s="566">
        <v>8</v>
      </c>
      <c r="D36" s="567">
        <v>1</v>
      </c>
      <c r="E36" s="571" t="s">
        <v>284</v>
      </c>
      <c r="F36" s="569">
        <v>200</v>
      </c>
      <c r="G36" s="570">
        <f>G37</f>
        <v>0</v>
      </c>
      <c r="H36" s="92" t="e">
        <f>H37</f>
        <v>#REF!</v>
      </c>
      <c r="I36" s="93" t="e">
        <f>I37</f>
        <v>#REF!</v>
      </c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</row>
    <row r="37" spans="1:38" s="91" customFormat="1" ht="33" hidden="1" customHeight="1" x14ac:dyDescent="0.2">
      <c r="A37" s="572" t="s">
        <v>285</v>
      </c>
      <c r="B37" s="573">
        <v>650</v>
      </c>
      <c r="C37" s="574">
        <v>8</v>
      </c>
      <c r="D37" s="575">
        <v>1</v>
      </c>
      <c r="E37" s="576" t="s">
        <v>284</v>
      </c>
      <c r="F37" s="569">
        <v>240</v>
      </c>
      <c r="G37" s="570">
        <f>'[3]приложение №7 2019г.'!G237</f>
        <v>0</v>
      </c>
      <c r="H37" s="92" t="e">
        <f>#REF!</f>
        <v>#REF!</v>
      </c>
      <c r="I37" s="93" t="e">
        <f>#REF!</f>
        <v>#REF!</v>
      </c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</row>
    <row r="38" spans="1:38" s="91" customFormat="1" ht="19.149999999999999" hidden="1" customHeight="1" x14ac:dyDescent="0.2">
      <c r="A38" s="564" t="s">
        <v>286</v>
      </c>
      <c r="B38" s="565">
        <v>650</v>
      </c>
      <c r="C38" s="566">
        <v>8</v>
      </c>
      <c r="D38" s="567">
        <v>1</v>
      </c>
      <c r="E38" s="580" t="s">
        <v>287</v>
      </c>
      <c r="F38" s="569"/>
      <c r="G38" s="570">
        <f>G43+G39</f>
        <v>0</v>
      </c>
      <c r="H38" s="92" t="e">
        <f>H45</f>
        <v>#REF!</v>
      </c>
      <c r="I38" s="93" t="e">
        <f>I45</f>
        <v>#REF!</v>
      </c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</row>
    <row r="39" spans="1:38" s="91" customFormat="1" ht="18" hidden="1" customHeight="1" x14ac:dyDescent="0.2">
      <c r="A39" s="332" t="s">
        <v>288</v>
      </c>
      <c r="B39" s="565"/>
      <c r="C39" s="566">
        <v>8</v>
      </c>
      <c r="D39" s="567">
        <v>1</v>
      </c>
      <c r="E39" s="457" t="s">
        <v>289</v>
      </c>
      <c r="F39" s="569"/>
      <c r="G39" s="570">
        <f>G40</f>
        <v>0</v>
      </c>
      <c r="H39" s="92"/>
      <c r="I39" s="93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</row>
    <row r="40" spans="1:38" s="91" customFormat="1" ht="17.45" hidden="1" customHeight="1" x14ac:dyDescent="0.2">
      <c r="A40" s="332" t="s">
        <v>257</v>
      </c>
      <c r="B40" s="565"/>
      <c r="C40" s="566">
        <v>8</v>
      </c>
      <c r="D40" s="567">
        <v>1</v>
      </c>
      <c r="E40" s="457" t="s">
        <v>289</v>
      </c>
      <c r="F40" s="569"/>
      <c r="G40" s="570">
        <f>G41</f>
        <v>0</v>
      </c>
      <c r="H40" s="92"/>
      <c r="I40" s="93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</row>
    <row r="41" spans="1:38" s="91" customFormat="1" ht="26.45" hidden="1" customHeight="1" x14ac:dyDescent="0.2">
      <c r="A41" s="27" t="s">
        <v>285</v>
      </c>
      <c r="B41" s="565">
        <v>650</v>
      </c>
      <c r="C41" s="566">
        <v>8</v>
      </c>
      <c r="D41" s="567">
        <v>1</v>
      </c>
      <c r="E41" s="457" t="s">
        <v>290</v>
      </c>
      <c r="F41" s="569">
        <v>200</v>
      </c>
      <c r="G41" s="570">
        <f>G42</f>
        <v>0</v>
      </c>
      <c r="H41" s="92" t="e">
        <f>H42</f>
        <v>#REF!</v>
      </c>
      <c r="I41" s="93" t="e">
        <f>I42</f>
        <v>#REF!</v>
      </c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</row>
    <row r="42" spans="1:38" s="91" customFormat="1" ht="37.9" hidden="1" customHeight="1" x14ac:dyDescent="0.2">
      <c r="A42" s="581" t="s">
        <v>129</v>
      </c>
      <c r="B42" s="573">
        <v>650</v>
      </c>
      <c r="C42" s="574">
        <v>8</v>
      </c>
      <c r="D42" s="575">
        <v>1</v>
      </c>
      <c r="E42" s="457" t="s">
        <v>290</v>
      </c>
      <c r="F42" s="550">
        <v>240</v>
      </c>
      <c r="G42" s="570">
        <f>'[3]приложение №7 2019г.'!G242</f>
        <v>0</v>
      </c>
      <c r="H42" s="92" t="e">
        <f>#REF!</f>
        <v>#REF!</v>
      </c>
      <c r="I42" s="93" t="e">
        <f>#REF!</f>
        <v>#REF!</v>
      </c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</row>
    <row r="43" spans="1:38" s="91" customFormat="1" ht="18" hidden="1" customHeight="1" x14ac:dyDescent="0.2">
      <c r="A43" s="549" t="s">
        <v>291</v>
      </c>
      <c r="B43" s="565"/>
      <c r="C43" s="566">
        <v>8</v>
      </c>
      <c r="D43" s="567">
        <v>1</v>
      </c>
      <c r="E43" s="582" t="s">
        <v>292</v>
      </c>
      <c r="F43" s="569"/>
      <c r="G43" s="570">
        <f>G44</f>
        <v>0</v>
      </c>
      <c r="H43" s="92"/>
      <c r="I43" s="93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</row>
    <row r="44" spans="1:38" s="91" customFormat="1" ht="17.45" hidden="1" customHeight="1" x14ac:dyDescent="0.2">
      <c r="A44" s="549" t="s">
        <v>257</v>
      </c>
      <c r="B44" s="565"/>
      <c r="C44" s="566">
        <v>8</v>
      </c>
      <c r="D44" s="567">
        <v>1</v>
      </c>
      <c r="E44" s="577" t="s">
        <v>293</v>
      </c>
      <c r="F44" s="569"/>
      <c r="G44" s="570">
        <f>G45</f>
        <v>0</v>
      </c>
      <c r="H44" s="92"/>
      <c r="I44" s="93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</row>
    <row r="45" spans="1:38" s="91" customFormat="1" ht="24.6" hidden="1" customHeight="1" x14ac:dyDescent="0.2">
      <c r="A45" s="579" t="s">
        <v>294</v>
      </c>
      <c r="B45" s="565">
        <v>650</v>
      </c>
      <c r="C45" s="566">
        <v>8</v>
      </c>
      <c r="D45" s="567">
        <v>1</v>
      </c>
      <c r="E45" s="583" t="s">
        <v>293</v>
      </c>
      <c r="F45" s="569">
        <v>300</v>
      </c>
      <c r="G45" s="570">
        <f>G46</f>
        <v>0</v>
      </c>
      <c r="H45" s="92" t="e">
        <f>H46</f>
        <v>#REF!</v>
      </c>
      <c r="I45" s="93" t="e">
        <f>I46</f>
        <v>#REF!</v>
      </c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</row>
    <row r="46" spans="1:38" s="91" customFormat="1" ht="32.450000000000003" hidden="1" customHeight="1" x14ac:dyDescent="0.2">
      <c r="A46" s="578" t="s">
        <v>295</v>
      </c>
      <c r="B46" s="573">
        <v>650</v>
      </c>
      <c r="C46" s="574">
        <v>8</v>
      </c>
      <c r="D46" s="575">
        <v>1</v>
      </c>
      <c r="E46" s="577" t="s">
        <v>293</v>
      </c>
      <c r="F46" s="550">
        <v>350</v>
      </c>
      <c r="G46" s="570">
        <f>'[3]приложение №7 2019г.'!G246</f>
        <v>0</v>
      </c>
      <c r="H46" s="92" t="e">
        <f>#REF!</f>
        <v>#REF!</v>
      </c>
      <c r="I46" s="93" t="e">
        <f>#REF!</f>
        <v>#REF!</v>
      </c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</row>
    <row r="47" spans="1:38" s="96" customFormat="1" ht="31.5" x14ac:dyDescent="0.25">
      <c r="A47" s="584" t="s">
        <v>422</v>
      </c>
      <c r="B47" s="536">
        <v>650</v>
      </c>
      <c r="C47" s="537" t="s">
        <v>158</v>
      </c>
      <c r="D47" s="538" t="s">
        <v>166</v>
      </c>
      <c r="E47" s="585" t="s">
        <v>242</v>
      </c>
      <c r="F47" s="540"/>
      <c r="G47" s="586">
        <f>G48</f>
        <v>15274.6</v>
      </c>
      <c r="H47" s="83" t="e">
        <f>H50</f>
        <v>#REF!</v>
      </c>
      <c r="I47" s="94" t="e">
        <f>I50</f>
        <v>#REF!</v>
      </c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</row>
    <row r="48" spans="1:38" s="96" customFormat="1" ht="40.15" customHeight="1" x14ac:dyDescent="0.25">
      <c r="A48" s="587" t="s">
        <v>243</v>
      </c>
      <c r="B48" s="543">
        <v>650</v>
      </c>
      <c r="C48" s="544" t="s">
        <v>158</v>
      </c>
      <c r="D48" s="545" t="s">
        <v>166</v>
      </c>
      <c r="E48" s="588" t="s">
        <v>419</v>
      </c>
      <c r="F48" s="589"/>
      <c r="G48" s="590">
        <f>G49+G52+G55</f>
        <v>15274.6</v>
      </c>
      <c r="H48" s="97" t="e">
        <f t="shared" ref="H48:I56" si="0">H49</f>
        <v>#REF!</v>
      </c>
      <c r="I48" s="98" t="e">
        <f t="shared" si="0"/>
        <v>#REF!</v>
      </c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</row>
    <row r="49" spans="1:38" s="96" customFormat="1" ht="47.45" customHeight="1" x14ac:dyDescent="0.25">
      <c r="A49" s="591" t="s">
        <v>420</v>
      </c>
      <c r="B49" s="543">
        <v>650</v>
      </c>
      <c r="C49" s="544" t="s">
        <v>158</v>
      </c>
      <c r="D49" s="545" t="s">
        <v>166</v>
      </c>
      <c r="E49" s="588" t="s">
        <v>421</v>
      </c>
      <c r="F49" s="554"/>
      <c r="G49" s="592">
        <f>G50</f>
        <v>2</v>
      </c>
      <c r="H49" s="88" t="e">
        <f t="shared" si="0"/>
        <v>#REF!</v>
      </c>
      <c r="I49" s="99" t="e">
        <f t="shared" si="0"/>
        <v>#REF!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</row>
    <row r="50" spans="1:38" s="96" customFormat="1" ht="47.25" x14ac:dyDescent="0.25">
      <c r="A50" s="553" t="s">
        <v>118</v>
      </c>
      <c r="B50" s="543">
        <v>650</v>
      </c>
      <c r="C50" s="544" t="s">
        <v>158</v>
      </c>
      <c r="D50" s="545" t="s">
        <v>166</v>
      </c>
      <c r="E50" s="588" t="s">
        <v>421</v>
      </c>
      <c r="F50" s="554">
        <v>100</v>
      </c>
      <c r="G50" s="593">
        <f>G51</f>
        <v>2</v>
      </c>
      <c r="H50" s="83" t="e">
        <f t="shared" si="0"/>
        <v>#REF!</v>
      </c>
      <c r="I50" s="100" t="e">
        <f t="shared" si="0"/>
        <v>#REF!</v>
      </c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</row>
    <row r="51" spans="1:38" s="96" customFormat="1" ht="20.45" customHeight="1" x14ac:dyDescent="0.25">
      <c r="A51" s="555" t="s">
        <v>119</v>
      </c>
      <c r="B51" s="543">
        <v>650</v>
      </c>
      <c r="C51" s="544" t="s">
        <v>158</v>
      </c>
      <c r="D51" s="545" t="s">
        <v>166</v>
      </c>
      <c r="E51" s="588" t="s">
        <v>421</v>
      </c>
      <c r="F51" s="554">
        <v>120</v>
      </c>
      <c r="G51" s="593">
        <f>'приложение 3 (№7 2019г.)'!G211</f>
        <v>2</v>
      </c>
      <c r="H51" s="83" t="e">
        <f>#REF!</f>
        <v>#REF!</v>
      </c>
      <c r="I51" s="100" t="e">
        <f>#REF!</f>
        <v>#REF!</v>
      </c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</row>
    <row r="52" spans="1:38" s="96" customFormat="1" ht="33.75" customHeight="1" x14ac:dyDescent="0.25">
      <c r="A52" s="392" t="s">
        <v>452</v>
      </c>
      <c r="B52" s="543">
        <v>650</v>
      </c>
      <c r="C52" s="544" t="s">
        <v>158</v>
      </c>
      <c r="D52" s="545" t="s">
        <v>166</v>
      </c>
      <c r="E52" s="21" t="s">
        <v>453</v>
      </c>
      <c r="F52" s="554"/>
      <c r="G52" s="592">
        <f>G53</f>
        <v>3090</v>
      </c>
      <c r="H52" s="88" t="e">
        <f t="shared" si="0"/>
        <v>#REF!</v>
      </c>
      <c r="I52" s="99" t="e">
        <f t="shared" si="0"/>
        <v>#REF!</v>
      </c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</row>
    <row r="53" spans="1:38" s="96" customFormat="1" ht="31.5" x14ac:dyDescent="0.25">
      <c r="A53" s="392" t="s">
        <v>219</v>
      </c>
      <c r="B53" s="543">
        <v>650</v>
      </c>
      <c r="C53" s="544" t="s">
        <v>158</v>
      </c>
      <c r="D53" s="545" t="s">
        <v>166</v>
      </c>
      <c r="E53" s="21" t="s">
        <v>453</v>
      </c>
      <c r="F53" s="554">
        <v>200</v>
      </c>
      <c r="G53" s="593">
        <f>G54</f>
        <v>3090</v>
      </c>
      <c r="H53" s="83" t="e">
        <f t="shared" si="0"/>
        <v>#REF!</v>
      </c>
      <c r="I53" s="100" t="e">
        <f t="shared" si="0"/>
        <v>#REF!</v>
      </c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</row>
    <row r="54" spans="1:38" s="96" customFormat="1" ht="42" customHeight="1" x14ac:dyDescent="0.25">
      <c r="A54" s="392" t="s">
        <v>129</v>
      </c>
      <c r="B54" s="543">
        <v>650</v>
      </c>
      <c r="C54" s="544" t="s">
        <v>158</v>
      </c>
      <c r="D54" s="545" t="s">
        <v>166</v>
      </c>
      <c r="E54" s="21" t="s">
        <v>453</v>
      </c>
      <c r="F54" s="554">
        <v>240</v>
      </c>
      <c r="G54" s="593">
        <v>3090</v>
      </c>
      <c r="H54" s="83" t="e">
        <f>#REF!</f>
        <v>#REF!</v>
      </c>
      <c r="I54" s="100" t="e">
        <f>#REF!</f>
        <v>#REF!</v>
      </c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</row>
    <row r="55" spans="1:38" s="96" customFormat="1" ht="24" customHeight="1" x14ac:dyDescent="0.25">
      <c r="A55" s="591" t="s">
        <v>126</v>
      </c>
      <c r="B55" s="543">
        <v>650</v>
      </c>
      <c r="C55" s="544" t="s">
        <v>158</v>
      </c>
      <c r="D55" s="545" t="s">
        <v>166</v>
      </c>
      <c r="E55" s="588" t="s">
        <v>244</v>
      </c>
      <c r="F55" s="554"/>
      <c r="G55" s="592">
        <f>G56</f>
        <v>12182.6</v>
      </c>
      <c r="H55" s="88" t="e">
        <f t="shared" si="0"/>
        <v>#REF!</v>
      </c>
      <c r="I55" s="99" t="e">
        <f t="shared" si="0"/>
        <v>#REF!</v>
      </c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</row>
    <row r="56" spans="1:38" s="96" customFormat="1" ht="31.5" x14ac:dyDescent="0.25">
      <c r="A56" s="553" t="s">
        <v>219</v>
      </c>
      <c r="B56" s="543">
        <v>650</v>
      </c>
      <c r="C56" s="544" t="s">
        <v>158</v>
      </c>
      <c r="D56" s="545" t="s">
        <v>166</v>
      </c>
      <c r="E56" s="588" t="s">
        <v>244</v>
      </c>
      <c r="F56" s="554">
        <v>200</v>
      </c>
      <c r="G56" s="593">
        <f>G57</f>
        <v>12182.6</v>
      </c>
      <c r="H56" s="83" t="e">
        <f t="shared" si="0"/>
        <v>#REF!</v>
      </c>
      <c r="I56" s="100" t="e">
        <f t="shared" si="0"/>
        <v>#REF!</v>
      </c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</row>
    <row r="57" spans="1:38" s="96" customFormat="1" ht="42" customHeight="1" x14ac:dyDescent="0.25">
      <c r="A57" s="555" t="s">
        <v>129</v>
      </c>
      <c r="B57" s="543">
        <v>650</v>
      </c>
      <c r="C57" s="544" t="s">
        <v>158</v>
      </c>
      <c r="D57" s="545" t="s">
        <v>166</v>
      </c>
      <c r="E57" s="588" t="s">
        <v>244</v>
      </c>
      <c r="F57" s="554">
        <v>240</v>
      </c>
      <c r="G57" s="593">
        <f>'приложение 3 (№7 2019г.)'!G214</f>
        <v>12182.6</v>
      </c>
      <c r="H57" s="83" t="e">
        <f>#REF!</f>
        <v>#REF!</v>
      </c>
      <c r="I57" s="100" t="e">
        <f>#REF!</f>
        <v>#REF!</v>
      </c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</row>
    <row r="58" spans="1:38" s="96" customFormat="1" ht="31.5" x14ac:dyDescent="0.25">
      <c r="A58" s="584" t="s">
        <v>167</v>
      </c>
      <c r="B58" s="536">
        <v>650</v>
      </c>
      <c r="C58" s="537" t="s">
        <v>158</v>
      </c>
      <c r="D58" s="538" t="s">
        <v>166</v>
      </c>
      <c r="E58" s="585" t="s">
        <v>168</v>
      </c>
      <c r="F58" s="540"/>
      <c r="G58" s="586">
        <f>G59</f>
        <v>116.3</v>
      </c>
      <c r="H58" s="83" t="e">
        <f>H61</f>
        <v>#REF!</v>
      </c>
      <c r="I58" s="94" t="e">
        <f>I61</f>
        <v>#REF!</v>
      </c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</row>
    <row r="59" spans="1:38" s="96" customFormat="1" ht="49.9" customHeight="1" x14ac:dyDescent="0.25">
      <c r="A59" s="587" t="s">
        <v>169</v>
      </c>
      <c r="B59" s="543">
        <v>650</v>
      </c>
      <c r="C59" s="544" t="s">
        <v>158</v>
      </c>
      <c r="D59" s="545" t="s">
        <v>166</v>
      </c>
      <c r="E59" s="588" t="s">
        <v>170</v>
      </c>
      <c r="F59" s="589"/>
      <c r="G59" s="590">
        <f>G60</f>
        <v>116.3</v>
      </c>
      <c r="H59" s="97" t="e">
        <f t="shared" ref="H59:I63" si="1">H60</f>
        <v>#REF!</v>
      </c>
      <c r="I59" s="98" t="e">
        <f t="shared" si="1"/>
        <v>#REF!</v>
      </c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</row>
    <row r="60" spans="1:38" s="96" customFormat="1" ht="67.150000000000006" customHeight="1" x14ac:dyDescent="0.25">
      <c r="A60" s="591" t="s">
        <v>171</v>
      </c>
      <c r="B60" s="543">
        <v>650</v>
      </c>
      <c r="C60" s="544" t="s">
        <v>158</v>
      </c>
      <c r="D60" s="545" t="s">
        <v>166</v>
      </c>
      <c r="E60" s="588" t="s">
        <v>172</v>
      </c>
      <c r="F60" s="554"/>
      <c r="G60" s="592">
        <f>G61+G63</f>
        <v>116.3</v>
      </c>
      <c r="H60" s="88" t="e">
        <f t="shared" si="1"/>
        <v>#REF!</v>
      </c>
      <c r="I60" s="99" t="e">
        <f t="shared" si="1"/>
        <v>#REF!</v>
      </c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</row>
    <row r="61" spans="1:38" s="96" customFormat="1" ht="47.25" x14ac:dyDescent="0.25">
      <c r="A61" s="553" t="s">
        <v>118</v>
      </c>
      <c r="B61" s="543">
        <v>650</v>
      </c>
      <c r="C61" s="544" t="s">
        <v>158</v>
      </c>
      <c r="D61" s="545" t="s">
        <v>166</v>
      </c>
      <c r="E61" s="588" t="s">
        <v>172</v>
      </c>
      <c r="F61" s="554">
        <v>100</v>
      </c>
      <c r="G61" s="593">
        <f>G62</f>
        <v>81.599999999999994</v>
      </c>
      <c r="H61" s="83" t="e">
        <f t="shared" si="1"/>
        <v>#REF!</v>
      </c>
      <c r="I61" s="100" t="e">
        <f t="shared" si="1"/>
        <v>#REF!</v>
      </c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</row>
    <row r="62" spans="1:38" s="96" customFormat="1" ht="20.45" customHeight="1" x14ac:dyDescent="0.25">
      <c r="A62" s="555" t="s">
        <v>119</v>
      </c>
      <c r="B62" s="543">
        <v>650</v>
      </c>
      <c r="C62" s="544" t="s">
        <v>158</v>
      </c>
      <c r="D62" s="545" t="s">
        <v>166</v>
      </c>
      <c r="E62" s="588" t="s">
        <v>172</v>
      </c>
      <c r="F62" s="554">
        <v>120</v>
      </c>
      <c r="G62" s="593">
        <f>'приложение 3 (№7 2019г.)'!G83</f>
        <v>81.599999999999994</v>
      </c>
      <c r="H62" s="83" t="e">
        <f>#REF!</f>
        <v>#REF!</v>
      </c>
      <c r="I62" s="100" t="e">
        <f>#REF!</f>
        <v>#REF!</v>
      </c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</row>
    <row r="63" spans="1:38" s="96" customFormat="1" ht="28.9" customHeight="1" x14ac:dyDescent="0.25">
      <c r="A63" s="553" t="s">
        <v>128</v>
      </c>
      <c r="B63" s="543">
        <v>650</v>
      </c>
      <c r="C63" s="544" t="s">
        <v>158</v>
      </c>
      <c r="D63" s="545" t="s">
        <v>166</v>
      </c>
      <c r="E63" s="588" t="s">
        <v>172</v>
      </c>
      <c r="F63" s="554">
        <v>200</v>
      </c>
      <c r="G63" s="593">
        <f>G64</f>
        <v>34.700000000000003</v>
      </c>
      <c r="H63" s="83" t="e">
        <f t="shared" si="1"/>
        <v>#REF!</v>
      </c>
      <c r="I63" s="100" t="e">
        <f t="shared" si="1"/>
        <v>#REF!</v>
      </c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</row>
    <row r="64" spans="1:38" s="96" customFormat="1" ht="37.15" customHeight="1" x14ac:dyDescent="0.25">
      <c r="A64" s="555" t="s">
        <v>129</v>
      </c>
      <c r="B64" s="543">
        <v>650</v>
      </c>
      <c r="C64" s="544" t="s">
        <v>158</v>
      </c>
      <c r="D64" s="545" t="s">
        <v>166</v>
      </c>
      <c r="E64" s="588" t="s">
        <v>172</v>
      </c>
      <c r="F64" s="554">
        <v>240</v>
      </c>
      <c r="G64" s="593">
        <f>'приложение 3 (№7 2019г.)'!G85</f>
        <v>34.700000000000003</v>
      </c>
      <c r="H64" s="83" t="e">
        <f>#REF!</f>
        <v>#REF!</v>
      </c>
      <c r="I64" s="100" t="e">
        <f>#REF!</f>
        <v>#REF!</v>
      </c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</row>
    <row r="65" spans="1:37" s="85" customFormat="1" ht="41.45" customHeight="1" x14ac:dyDescent="0.2">
      <c r="A65" s="594" t="str">
        <f>'приложение 3 (№7 2019г.)'!A164</f>
        <v>Муниципальная программа «Жилищно – коммунальный комплекс и городская среда в муниципальном образовании Октябрьский район»</v>
      </c>
      <c r="B65" s="536">
        <v>650</v>
      </c>
      <c r="C65" s="537">
        <v>4</v>
      </c>
      <c r="D65" s="538" t="s">
        <v>203</v>
      </c>
      <c r="E65" s="539" t="s">
        <v>235</v>
      </c>
      <c r="F65" s="540"/>
      <c r="G65" s="586">
        <f>G66+G74</f>
        <v>14283.258000000002</v>
      </c>
      <c r="H65" s="83" t="e">
        <f>#REF!</f>
        <v>#REF!</v>
      </c>
      <c r="I65" s="84" t="e">
        <f>#REF!</f>
        <v>#REF!</v>
      </c>
    </row>
    <row r="66" spans="1:37" s="85" customFormat="1" ht="43.15" customHeight="1" x14ac:dyDescent="0.2">
      <c r="A66" s="392" t="s">
        <v>397</v>
      </c>
      <c r="B66" s="543">
        <v>650</v>
      </c>
      <c r="C66" s="544">
        <v>4</v>
      </c>
      <c r="D66" s="545" t="s">
        <v>203</v>
      </c>
      <c r="E66" s="546" t="s">
        <v>236</v>
      </c>
      <c r="F66" s="595"/>
      <c r="G66" s="556">
        <f>G67</f>
        <v>11365.558000000001</v>
      </c>
      <c r="H66" s="86" t="e">
        <f>H67</f>
        <v>#REF!</v>
      </c>
      <c r="I66" s="87" t="e">
        <f>I67</f>
        <v>#REF!</v>
      </c>
    </row>
    <row r="67" spans="1:37" s="85" customFormat="1" ht="34.15" customHeight="1" x14ac:dyDescent="0.2">
      <c r="A67" s="392" t="s">
        <v>237</v>
      </c>
      <c r="B67" s="543">
        <v>650</v>
      </c>
      <c r="C67" s="544">
        <v>4</v>
      </c>
      <c r="D67" s="545" t="s">
        <v>203</v>
      </c>
      <c r="E67" s="596" t="s">
        <v>238</v>
      </c>
      <c r="F67" s="554"/>
      <c r="G67" s="551">
        <f>G68+G71</f>
        <v>11365.558000000001</v>
      </c>
      <c r="H67" s="86" t="e">
        <f>#REF!</f>
        <v>#REF!</v>
      </c>
      <c r="I67" s="87" t="e">
        <f>#REF!</f>
        <v>#REF!</v>
      </c>
    </row>
    <row r="68" spans="1:37" s="85" customFormat="1" ht="23.45" customHeight="1" x14ac:dyDescent="0.2">
      <c r="A68" s="572" t="s">
        <v>398</v>
      </c>
      <c r="B68" s="597">
        <v>650</v>
      </c>
      <c r="C68" s="598">
        <v>4</v>
      </c>
      <c r="D68" s="599" t="s">
        <v>203</v>
      </c>
      <c r="E68" s="600" t="s">
        <v>399</v>
      </c>
      <c r="F68" s="601"/>
      <c r="G68" s="602">
        <f t="shared" ref="G68:I69" si="2">G69</f>
        <v>10229</v>
      </c>
      <c r="H68" s="86" t="e">
        <f t="shared" si="2"/>
        <v>#REF!</v>
      </c>
      <c r="I68" s="87" t="e">
        <f t="shared" si="2"/>
        <v>#REF!</v>
      </c>
    </row>
    <row r="69" spans="1:37" s="85" customFormat="1" ht="28.15" customHeight="1" x14ac:dyDescent="0.2">
      <c r="A69" s="603" t="s">
        <v>128</v>
      </c>
      <c r="B69" s="597">
        <v>650</v>
      </c>
      <c r="C69" s="598">
        <v>4</v>
      </c>
      <c r="D69" s="599" t="s">
        <v>203</v>
      </c>
      <c r="E69" s="600" t="s">
        <v>399</v>
      </c>
      <c r="F69" s="601">
        <v>200</v>
      </c>
      <c r="G69" s="602">
        <f t="shared" si="2"/>
        <v>10229</v>
      </c>
      <c r="H69" s="86" t="e">
        <f t="shared" si="2"/>
        <v>#REF!</v>
      </c>
      <c r="I69" s="87" t="e">
        <f t="shared" si="2"/>
        <v>#REF!</v>
      </c>
    </row>
    <row r="70" spans="1:37" s="85" customFormat="1" ht="34.15" customHeight="1" x14ac:dyDescent="0.2">
      <c r="A70" s="572" t="s">
        <v>129</v>
      </c>
      <c r="B70" s="597">
        <v>650</v>
      </c>
      <c r="C70" s="598">
        <v>4</v>
      </c>
      <c r="D70" s="599" t="s">
        <v>203</v>
      </c>
      <c r="E70" s="600" t="s">
        <v>399</v>
      </c>
      <c r="F70" s="601">
        <v>240</v>
      </c>
      <c r="G70" s="602">
        <f>'приложение 3 (№7 2019г.)'!G169</f>
        <v>10229</v>
      </c>
      <c r="H70" s="86" t="e">
        <f>#REF!</f>
        <v>#REF!</v>
      </c>
      <c r="I70" s="87" t="e">
        <f>#REF!</f>
        <v>#REF!</v>
      </c>
    </row>
    <row r="71" spans="1:37" s="85" customFormat="1" ht="32.450000000000003" customHeight="1" x14ac:dyDescent="0.2">
      <c r="A71" s="572" t="s">
        <v>398</v>
      </c>
      <c r="B71" s="597">
        <v>650</v>
      </c>
      <c r="C71" s="598">
        <v>4</v>
      </c>
      <c r="D71" s="599" t="s">
        <v>203</v>
      </c>
      <c r="E71" s="600" t="s">
        <v>400</v>
      </c>
      <c r="F71" s="601"/>
      <c r="G71" s="602">
        <f t="shared" ref="G71:I72" si="3">G72</f>
        <v>1136.558</v>
      </c>
      <c r="H71" s="86" t="e">
        <f t="shared" si="3"/>
        <v>#REF!</v>
      </c>
      <c r="I71" s="87" t="e">
        <f t="shared" si="3"/>
        <v>#REF!</v>
      </c>
    </row>
    <row r="72" spans="1:37" s="85" customFormat="1" ht="24.6" customHeight="1" x14ac:dyDescent="0.2">
      <c r="A72" s="603" t="s">
        <v>128</v>
      </c>
      <c r="B72" s="597">
        <v>650</v>
      </c>
      <c r="C72" s="598">
        <v>4</v>
      </c>
      <c r="D72" s="599" t="s">
        <v>203</v>
      </c>
      <c r="E72" s="600" t="s">
        <v>400</v>
      </c>
      <c r="F72" s="601">
        <v>200</v>
      </c>
      <c r="G72" s="602">
        <f t="shared" si="3"/>
        <v>1136.558</v>
      </c>
      <c r="H72" s="86" t="e">
        <f t="shared" si="3"/>
        <v>#REF!</v>
      </c>
      <c r="I72" s="87" t="e">
        <f t="shared" si="3"/>
        <v>#REF!</v>
      </c>
    </row>
    <row r="73" spans="1:37" s="85" customFormat="1" ht="28.15" customHeight="1" x14ac:dyDescent="0.2">
      <c r="A73" s="572" t="s">
        <v>129</v>
      </c>
      <c r="B73" s="597">
        <v>650</v>
      </c>
      <c r="C73" s="598">
        <v>4</v>
      </c>
      <c r="D73" s="599" t="s">
        <v>203</v>
      </c>
      <c r="E73" s="600" t="s">
        <v>400</v>
      </c>
      <c r="F73" s="601">
        <v>240</v>
      </c>
      <c r="G73" s="602">
        <f>'приложение 3 (№7 2019г.)'!G172</f>
        <v>1136.558</v>
      </c>
      <c r="H73" s="86" t="e">
        <f>#REF!</f>
        <v>#REF!</v>
      </c>
      <c r="I73" s="87" t="e">
        <f>#REF!</f>
        <v>#REF!</v>
      </c>
    </row>
    <row r="74" spans="1:37" s="65" customFormat="1" ht="33" customHeight="1" x14ac:dyDescent="0.2">
      <c r="A74" s="549" t="s">
        <v>406</v>
      </c>
      <c r="B74" s="604">
        <v>650</v>
      </c>
      <c r="C74" s="22">
        <v>5</v>
      </c>
      <c r="D74" s="605">
        <v>3</v>
      </c>
      <c r="E74" s="577" t="s">
        <v>403</v>
      </c>
      <c r="F74" s="554"/>
      <c r="G74" s="551">
        <f>G75+G79</f>
        <v>2917.7</v>
      </c>
      <c r="H74" s="102">
        <f>H75</f>
        <v>0</v>
      </c>
      <c r="I74" s="103">
        <f>I75</f>
        <v>0</v>
      </c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</row>
    <row r="75" spans="1:37" s="65" customFormat="1" ht="31.9" customHeight="1" x14ac:dyDescent="0.2">
      <c r="A75" s="549" t="s">
        <v>407</v>
      </c>
      <c r="B75" s="604">
        <v>650</v>
      </c>
      <c r="C75" s="22">
        <v>5</v>
      </c>
      <c r="D75" s="605">
        <v>3</v>
      </c>
      <c r="E75" s="577" t="s">
        <v>404</v>
      </c>
      <c r="F75" s="554"/>
      <c r="G75" s="551">
        <f>G76</f>
        <v>2564.1</v>
      </c>
      <c r="H75" s="104">
        <v>0</v>
      </c>
      <c r="I75" s="105">
        <v>0</v>
      </c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</row>
    <row r="76" spans="1:37" s="64" customFormat="1" ht="42.6" customHeight="1" x14ac:dyDescent="0.2">
      <c r="A76" s="578" t="s">
        <v>409</v>
      </c>
      <c r="B76" s="604">
        <v>650</v>
      </c>
      <c r="C76" s="22">
        <v>5</v>
      </c>
      <c r="D76" s="605">
        <v>3</v>
      </c>
      <c r="E76" s="577" t="s">
        <v>405</v>
      </c>
      <c r="F76" s="554"/>
      <c r="G76" s="551">
        <f>G77</f>
        <v>2564.1</v>
      </c>
      <c r="H76" s="106">
        <f>H77</f>
        <v>0</v>
      </c>
      <c r="I76" s="107">
        <f>I77</f>
        <v>0</v>
      </c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</row>
    <row r="77" spans="1:37" s="64" customFormat="1" ht="42.6" customHeight="1" thickBot="1" x14ac:dyDescent="0.25">
      <c r="A77" s="578" t="s">
        <v>219</v>
      </c>
      <c r="B77" s="604">
        <v>650</v>
      </c>
      <c r="C77" s="22">
        <v>5</v>
      </c>
      <c r="D77" s="605">
        <v>3</v>
      </c>
      <c r="E77" s="577" t="s">
        <v>405</v>
      </c>
      <c r="F77" s="554">
        <v>200</v>
      </c>
      <c r="G77" s="551">
        <f>G78</f>
        <v>2564.1</v>
      </c>
      <c r="H77" s="106">
        <f>H78</f>
        <v>0</v>
      </c>
      <c r="I77" s="107">
        <f>I78</f>
        <v>0</v>
      </c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</row>
    <row r="78" spans="1:37" s="65" customFormat="1" ht="41.45" customHeight="1" thickBot="1" x14ac:dyDescent="0.25">
      <c r="A78" s="578" t="s">
        <v>129</v>
      </c>
      <c r="B78" s="604">
        <v>650</v>
      </c>
      <c r="C78" s="22">
        <v>5</v>
      </c>
      <c r="D78" s="605">
        <v>3</v>
      </c>
      <c r="E78" s="577" t="s">
        <v>405</v>
      </c>
      <c r="F78" s="554">
        <v>240</v>
      </c>
      <c r="G78" s="551">
        <f>'приложение 3 (№7 2019г.)'!G195</f>
        <v>2564.1</v>
      </c>
      <c r="H78" s="108">
        <v>0</v>
      </c>
      <c r="I78" s="109">
        <v>0</v>
      </c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</row>
    <row r="79" spans="1:37" s="65" customFormat="1" ht="31.9" customHeight="1" x14ac:dyDescent="0.2">
      <c r="A79" s="549" t="s">
        <v>412</v>
      </c>
      <c r="B79" s="604">
        <v>650</v>
      </c>
      <c r="C79" s="22">
        <v>5</v>
      </c>
      <c r="D79" s="605">
        <v>3</v>
      </c>
      <c r="E79" s="577" t="s">
        <v>410</v>
      </c>
      <c r="F79" s="554"/>
      <c r="G79" s="551">
        <f>G80</f>
        <v>353.6</v>
      </c>
      <c r="H79" s="104">
        <v>0</v>
      </c>
      <c r="I79" s="105">
        <v>0</v>
      </c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</row>
    <row r="80" spans="1:37" s="64" customFormat="1" ht="27" customHeight="1" x14ac:dyDescent="0.2">
      <c r="A80" s="578" t="s">
        <v>126</v>
      </c>
      <c r="B80" s="604">
        <v>650</v>
      </c>
      <c r="C80" s="22">
        <v>5</v>
      </c>
      <c r="D80" s="605">
        <v>3</v>
      </c>
      <c r="E80" s="577" t="s">
        <v>411</v>
      </c>
      <c r="F80" s="554"/>
      <c r="G80" s="551">
        <f>G81</f>
        <v>353.6</v>
      </c>
      <c r="H80" s="106">
        <f>H81</f>
        <v>0</v>
      </c>
      <c r="I80" s="107">
        <f>I81</f>
        <v>0</v>
      </c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</row>
    <row r="81" spans="1:37" s="64" customFormat="1" ht="18" customHeight="1" thickBot="1" x14ac:dyDescent="0.25">
      <c r="A81" s="578" t="s">
        <v>128</v>
      </c>
      <c r="B81" s="604">
        <v>650</v>
      </c>
      <c r="C81" s="22">
        <v>5</v>
      </c>
      <c r="D81" s="605">
        <v>3</v>
      </c>
      <c r="E81" s="577" t="s">
        <v>411</v>
      </c>
      <c r="F81" s="554">
        <v>200</v>
      </c>
      <c r="G81" s="551">
        <f>G82</f>
        <v>353.6</v>
      </c>
      <c r="H81" s="106">
        <f>H82</f>
        <v>0</v>
      </c>
      <c r="I81" s="107">
        <f>I82</f>
        <v>0</v>
      </c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</row>
    <row r="82" spans="1:37" s="65" customFormat="1" ht="41.45" customHeight="1" thickBot="1" x14ac:dyDescent="0.25">
      <c r="A82" s="578" t="s">
        <v>129</v>
      </c>
      <c r="B82" s="604">
        <v>650</v>
      </c>
      <c r="C82" s="22">
        <v>5</v>
      </c>
      <c r="D82" s="605">
        <v>3</v>
      </c>
      <c r="E82" s="577" t="s">
        <v>411</v>
      </c>
      <c r="F82" s="554">
        <v>240</v>
      </c>
      <c r="G82" s="551">
        <f>'приложение 3 (№7 2019г.)'!G199</f>
        <v>353.6</v>
      </c>
      <c r="H82" s="108">
        <v>0</v>
      </c>
      <c r="I82" s="109">
        <v>0</v>
      </c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</row>
    <row r="83" spans="1:37" s="85" customFormat="1" ht="46.15" customHeight="1" x14ac:dyDescent="0.2">
      <c r="A83" s="535" t="s">
        <v>204</v>
      </c>
      <c r="B83" s="536">
        <v>650</v>
      </c>
      <c r="C83" s="537">
        <v>4</v>
      </c>
      <c r="D83" s="538" t="s">
        <v>203</v>
      </c>
      <c r="E83" s="539" t="s">
        <v>205</v>
      </c>
      <c r="F83" s="540"/>
      <c r="G83" s="586">
        <f>G84</f>
        <v>1217.2</v>
      </c>
      <c r="H83" s="83" t="e">
        <f>#REF!</f>
        <v>#REF!</v>
      </c>
      <c r="I83" s="84" t="e">
        <f>#REF!</f>
        <v>#REF!</v>
      </c>
    </row>
    <row r="84" spans="1:37" s="85" customFormat="1" ht="18.600000000000001" customHeight="1" x14ac:dyDescent="0.2">
      <c r="A84" s="542" t="s">
        <v>206</v>
      </c>
      <c r="B84" s="543">
        <v>650</v>
      </c>
      <c r="C84" s="544">
        <v>4</v>
      </c>
      <c r="D84" s="545" t="s">
        <v>203</v>
      </c>
      <c r="E84" s="546" t="s">
        <v>207</v>
      </c>
      <c r="F84" s="595"/>
      <c r="G84" s="556">
        <f>G85</f>
        <v>1217.2</v>
      </c>
      <c r="H84" s="86" t="e">
        <f t="shared" ref="H84:I93" si="4">H85</f>
        <v>#REF!</v>
      </c>
      <c r="I84" s="87" t="e">
        <f t="shared" si="4"/>
        <v>#REF!</v>
      </c>
    </row>
    <row r="85" spans="1:37" s="85" customFormat="1" ht="31.5" x14ac:dyDescent="0.2">
      <c r="A85" s="552" t="s">
        <v>208</v>
      </c>
      <c r="B85" s="543">
        <v>650</v>
      </c>
      <c r="C85" s="544">
        <v>4</v>
      </c>
      <c r="D85" s="545" t="s">
        <v>203</v>
      </c>
      <c r="E85" s="596" t="s">
        <v>209</v>
      </c>
      <c r="F85" s="554"/>
      <c r="G85" s="551">
        <f>G89+G92</f>
        <v>1217.2</v>
      </c>
      <c r="H85" s="86" t="e">
        <f>#REF!</f>
        <v>#REF!</v>
      </c>
      <c r="I85" s="87" t="e">
        <f>#REF!</f>
        <v>#REF!</v>
      </c>
    </row>
    <row r="86" spans="1:37" s="85" customFormat="1" hidden="1" x14ac:dyDescent="0.2">
      <c r="A86" s="579" t="s">
        <v>225</v>
      </c>
      <c r="B86" s="597">
        <v>650</v>
      </c>
      <c r="C86" s="598">
        <v>4</v>
      </c>
      <c r="D86" s="599" t="s">
        <v>203</v>
      </c>
      <c r="E86" s="546" t="s">
        <v>327</v>
      </c>
      <c r="F86" s="554"/>
      <c r="G86" s="606">
        <f>G87</f>
        <v>0</v>
      </c>
      <c r="H86" s="86">
        <f t="shared" si="4"/>
        <v>0</v>
      </c>
      <c r="I86" s="87">
        <f t="shared" si="4"/>
        <v>0</v>
      </c>
    </row>
    <row r="87" spans="1:37" s="85" customFormat="1" hidden="1" x14ac:dyDescent="0.2">
      <c r="A87" s="607" t="s">
        <v>128</v>
      </c>
      <c r="B87" s="597">
        <v>650</v>
      </c>
      <c r="C87" s="598">
        <v>4</v>
      </c>
      <c r="D87" s="599" t="s">
        <v>203</v>
      </c>
      <c r="E87" s="546" t="s">
        <v>327</v>
      </c>
      <c r="F87" s="554">
        <v>200</v>
      </c>
      <c r="G87" s="608">
        <f>G88</f>
        <v>0</v>
      </c>
      <c r="H87" s="86">
        <f t="shared" si="4"/>
        <v>0</v>
      </c>
      <c r="I87" s="87">
        <f t="shared" si="4"/>
        <v>0</v>
      </c>
    </row>
    <row r="88" spans="1:37" s="85" customFormat="1" ht="31.5" hidden="1" x14ac:dyDescent="0.2">
      <c r="A88" s="578" t="s">
        <v>129</v>
      </c>
      <c r="B88" s="543">
        <v>650</v>
      </c>
      <c r="C88" s="544">
        <v>4</v>
      </c>
      <c r="D88" s="545" t="s">
        <v>203</v>
      </c>
      <c r="E88" s="546" t="s">
        <v>327</v>
      </c>
      <c r="F88" s="554">
        <v>240</v>
      </c>
      <c r="G88" s="556">
        <v>0</v>
      </c>
      <c r="H88" s="86">
        <f>H130</f>
        <v>0</v>
      </c>
      <c r="I88" s="87">
        <f>I130</f>
        <v>0</v>
      </c>
    </row>
    <row r="89" spans="1:37" s="85" customFormat="1" ht="42.75" customHeight="1" x14ac:dyDescent="0.2">
      <c r="A89" s="406" t="s">
        <v>210</v>
      </c>
      <c r="B89" s="543">
        <v>650</v>
      </c>
      <c r="C89" s="544">
        <v>4</v>
      </c>
      <c r="D89" s="545" t="s">
        <v>203</v>
      </c>
      <c r="E89" s="609" t="s">
        <v>211</v>
      </c>
      <c r="F89" s="610"/>
      <c r="G89" s="551">
        <f>G90</f>
        <v>1156.3</v>
      </c>
      <c r="H89" s="86">
        <f t="shared" si="4"/>
        <v>0</v>
      </c>
      <c r="I89" s="87">
        <f t="shared" si="4"/>
        <v>0</v>
      </c>
    </row>
    <row r="90" spans="1:37" s="85" customFormat="1" x14ac:dyDescent="0.2">
      <c r="A90" s="27" t="s">
        <v>128</v>
      </c>
      <c r="B90" s="543">
        <v>650</v>
      </c>
      <c r="C90" s="544">
        <v>4</v>
      </c>
      <c r="D90" s="545" t="s">
        <v>203</v>
      </c>
      <c r="E90" s="609" t="s">
        <v>211</v>
      </c>
      <c r="F90" s="554">
        <v>200</v>
      </c>
      <c r="G90" s="548">
        <f>G91</f>
        <v>1156.3</v>
      </c>
      <c r="H90" s="86">
        <f t="shared" si="4"/>
        <v>0</v>
      </c>
      <c r="I90" s="87">
        <f t="shared" si="4"/>
        <v>0</v>
      </c>
    </row>
    <row r="91" spans="1:37" s="85" customFormat="1" ht="31.5" x14ac:dyDescent="0.2">
      <c r="A91" s="581" t="s">
        <v>129</v>
      </c>
      <c r="B91" s="597">
        <v>650</v>
      </c>
      <c r="C91" s="598">
        <v>4</v>
      </c>
      <c r="D91" s="599" t="s">
        <v>203</v>
      </c>
      <c r="E91" s="611" t="s">
        <v>211</v>
      </c>
      <c r="F91" s="601">
        <v>240</v>
      </c>
      <c r="G91" s="602">
        <f>'приложение 3 (№7 2019г.)'!G130</f>
        <v>1156.3</v>
      </c>
      <c r="H91" s="86">
        <f>H92</f>
        <v>0</v>
      </c>
      <c r="I91" s="87">
        <f>I92</f>
        <v>0</v>
      </c>
    </row>
    <row r="92" spans="1:37" s="85" customFormat="1" ht="42.75" customHeight="1" x14ac:dyDescent="0.2">
      <c r="A92" s="406" t="s">
        <v>210</v>
      </c>
      <c r="B92" s="543">
        <v>650</v>
      </c>
      <c r="C92" s="544">
        <v>4</v>
      </c>
      <c r="D92" s="545" t="s">
        <v>203</v>
      </c>
      <c r="E92" s="609" t="s">
        <v>212</v>
      </c>
      <c r="F92" s="610"/>
      <c r="G92" s="551">
        <f>G93</f>
        <v>60.9</v>
      </c>
      <c r="H92" s="86">
        <f t="shared" si="4"/>
        <v>0</v>
      </c>
      <c r="I92" s="87">
        <f t="shared" si="4"/>
        <v>0</v>
      </c>
    </row>
    <row r="93" spans="1:37" s="85" customFormat="1" ht="31.5" x14ac:dyDescent="0.2">
      <c r="A93" s="27" t="s">
        <v>219</v>
      </c>
      <c r="B93" s="543">
        <v>650</v>
      </c>
      <c r="C93" s="544">
        <v>4</v>
      </c>
      <c r="D93" s="545" t="s">
        <v>203</v>
      </c>
      <c r="E93" s="609" t="s">
        <v>212</v>
      </c>
      <c r="F93" s="554">
        <v>200</v>
      </c>
      <c r="G93" s="548">
        <f>G94</f>
        <v>60.9</v>
      </c>
      <c r="H93" s="86">
        <f t="shared" si="4"/>
        <v>0</v>
      </c>
      <c r="I93" s="87">
        <f t="shared" si="4"/>
        <v>0</v>
      </c>
    </row>
    <row r="94" spans="1:37" s="85" customFormat="1" ht="31.5" x14ac:dyDescent="0.2">
      <c r="A94" s="581" t="s">
        <v>129</v>
      </c>
      <c r="B94" s="597">
        <v>650</v>
      </c>
      <c r="C94" s="598">
        <v>4</v>
      </c>
      <c r="D94" s="599" t="s">
        <v>203</v>
      </c>
      <c r="E94" s="609" t="s">
        <v>212</v>
      </c>
      <c r="F94" s="601">
        <v>240</v>
      </c>
      <c r="G94" s="612">
        <f>'приложение 3 (№7 2019г.)'!G133</f>
        <v>60.9</v>
      </c>
      <c r="H94" s="86">
        <f>H95</f>
        <v>0</v>
      </c>
      <c r="I94" s="87">
        <f>I95</f>
        <v>0</v>
      </c>
    </row>
    <row r="95" spans="1:37" s="20" customFormat="1" ht="0.75" hidden="1" customHeight="1" x14ac:dyDescent="0.2">
      <c r="A95" s="607" t="s">
        <v>128</v>
      </c>
      <c r="B95" s="613">
        <v>650</v>
      </c>
      <c r="C95" s="22">
        <v>3</v>
      </c>
      <c r="D95" s="605">
        <v>9</v>
      </c>
      <c r="E95" s="614" t="s">
        <v>189</v>
      </c>
      <c r="F95" s="615">
        <v>200</v>
      </c>
      <c r="G95" s="551">
        <f>G96</f>
        <v>0</v>
      </c>
      <c r="H95" s="110">
        <f>H96</f>
        <v>0</v>
      </c>
      <c r="I95" s="111">
        <f>I96</f>
        <v>0</v>
      </c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</row>
    <row r="96" spans="1:37" s="53" customFormat="1" ht="12.75" hidden="1" customHeight="1" x14ac:dyDescent="0.2">
      <c r="A96" s="578" t="s">
        <v>129</v>
      </c>
      <c r="B96" s="616">
        <v>650</v>
      </c>
      <c r="C96" s="22">
        <v>3</v>
      </c>
      <c r="D96" s="605">
        <v>9</v>
      </c>
      <c r="E96" s="577" t="s">
        <v>189</v>
      </c>
      <c r="F96" s="554">
        <v>240</v>
      </c>
      <c r="G96" s="551">
        <v>0</v>
      </c>
      <c r="H96" s="112">
        <v>0</v>
      </c>
      <c r="I96" s="113">
        <v>0</v>
      </c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</row>
    <row r="97" spans="1:9" s="85" customFormat="1" ht="30" customHeight="1" x14ac:dyDescent="0.2">
      <c r="A97" s="617" t="s">
        <v>182</v>
      </c>
      <c r="B97" s="536">
        <v>650</v>
      </c>
      <c r="C97" s="537">
        <v>4</v>
      </c>
      <c r="D97" s="538" t="s">
        <v>203</v>
      </c>
      <c r="E97" s="585" t="s">
        <v>183</v>
      </c>
      <c r="F97" s="618"/>
      <c r="G97" s="619">
        <f t="shared" ref="G97:I98" si="5">G98</f>
        <v>95.9</v>
      </c>
      <c r="H97" s="86" t="e">
        <f t="shared" si="5"/>
        <v>#REF!</v>
      </c>
      <c r="I97" s="87" t="e">
        <f t="shared" si="5"/>
        <v>#REF!</v>
      </c>
    </row>
    <row r="98" spans="1:9" s="85" customFormat="1" ht="39.6" customHeight="1" x14ac:dyDescent="0.2">
      <c r="A98" s="386" t="s">
        <v>184</v>
      </c>
      <c r="B98" s="543">
        <v>650</v>
      </c>
      <c r="C98" s="544">
        <v>4</v>
      </c>
      <c r="D98" s="545" t="s">
        <v>203</v>
      </c>
      <c r="E98" s="55" t="s">
        <v>185</v>
      </c>
      <c r="F98" s="554"/>
      <c r="G98" s="570">
        <f t="shared" si="5"/>
        <v>95.9</v>
      </c>
      <c r="H98" s="86" t="e">
        <f t="shared" si="5"/>
        <v>#REF!</v>
      </c>
      <c r="I98" s="87" t="e">
        <f t="shared" si="5"/>
        <v>#REF!</v>
      </c>
    </row>
    <row r="99" spans="1:9" s="85" customFormat="1" ht="39.6" customHeight="1" x14ac:dyDescent="0.2">
      <c r="A99" s="386" t="s">
        <v>186</v>
      </c>
      <c r="B99" s="543">
        <v>650</v>
      </c>
      <c r="C99" s="544">
        <v>4</v>
      </c>
      <c r="D99" s="545" t="s">
        <v>203</v>
      </c>
      <c r="E99" s="55" t="s">
        <v>187</v>
      </c>
      <c r="F99" s="554"/>
      <c r="G99" s="548">
        <f>G100+G104</f>
        <v>95.9</v>
      </c>
      <c r="H99" s="86" t="e">
        <f>#REF!</f>
        <v>#REF!</v>
      </c>
      <c r="I99" s="87" t="e">
        <f>#REF!</f>
        <v>#REF!</v>
      </c>
    </row>
    <row r="100" spans="1:9" s="85" customFormat="1" ht="22.5" customHeight="1" x14ac:dyDescent="0.2">
      <c r="A100" s="620" t="s">
        <v>328</v>
      </c>
      <c r="B100" s="543">
        <v>650</v>
      </c>
      <c r="C100" s="544">
        <v>4</v>
      </c>
      <c r="D100" s="545" t="s">
        <v>203</v>
      </c>
      <c r="E100" s="621" t="s">
        <v>329</v>
      </c>
      <c r="F100" s="622"/>
      <c r="G100" s="551">
        <f t="shared" ref="G100:I101" si="6">G101</f>
        <v>62.3</v>
      </c>
      <c r="H100" s="86">
        <f t="shared" si="6"/>
        <v>0</v>
      </c>
      <c r="I100" s="87">
        <f t="shared" si="6"/>
        <v>0</v>
      </c>
    </row>
    <row r="101" spans="1:9" s="85" customFormat="1" ht="24.75" customHeight="1" x14ac:dyDescent="0.2">
      <c r="A101" s="581" t="s">
        <v>119</v>
      </c>
      <c r="B101" s="543">
        <v>650</v>
      </c>
      <c r="C101" s="544">
        <v>4</v>
      </c>
      <c r="D101" s="545" t="s">
        <v>203</v>
      </c>
      <c r="E101" s="621" t="s">
        <v>329</v>
      </c>
      <c r="F101" s="554">
        <v>120</v>
      </c>
      <c r="G101" s="548">
        <f>G102</f>
        <v>62.3</v>
      </c>
      <c r="H101" s="86">
        <f t="shared" si="6"/>
        <v>0</v>
      </c>
      <c r="I101" s="87">
        <f t="shared" si="6"/>
        <v>0</v>
      </c>
    </row>
    <row r="102" spans="1:9" s="85" customFormat="1" ht="49.9" customHeight="1" x14ac:dyDescent="0.2">
      <c r="A102" s="581" t="s">
        <v>190</v>
      </c>
      <c r="B102" s="543">
        <v>650</v>
      </c>
      <c r="C102" s="544">
        <v>4</v>
      </c>
      <c r="D102" s="545" t="s">
        <v>203</v>
      </c>
      <c r="E102" s="621" t="s">
        <v>329</v>
      </c>
      <c r="F102" s="554">
        <v>123</v>
      </c>
      <c r="G102" s="556">
        <f>'приложение 3 (№7 2019г.)'!G103</f>
        <v>62.3</v>
      </c>
      <c r="H102" s="86">
        <f>H128</f>
        <v>0</v>
      </c>
      <c r="I102" s="87">
        <f>I128</f>
        <v>0</v>
      </c>
    </row>
    <row r="103" spans="1:9" s="85" customFormat="1" ht="29.45" hidden="1" customHeight="1" x14ac:dyDescent="0.2">
      <c r="A103" s="581" t="s">
        <v>191</v>
      </c>
      <c r="B103" s="543">
        <v>650</v>
      </c>
      <c r="C103" s="544">
        <v>4</v>
      </c>
      <c r="D103" s="545" t="s">
        <v>203</v>
      </c>
      <c r="E103" s="45" t="s">
        <v>192</v>
      </c>
      <c r="F103" s="554"/>
      <c r="G103" s="623" t="e">
        <f>#REF!</f>
        <v>#REF!</v>
      </c>
      <c r="H103" s="86" t="e">
        <f>#REF!</f>
        <v>#REF!</v>
      </c>
      <c r="I103" s="87" t="e">
        <f>#REF!</f>
        <v>#REF!</v>
      </c>
    </row>
    <row r="104" spans="1:9" s="85" customFormat="1" ht="22.5" customHeight="1" x14ac:dyDescent="0.2">
      <c r="A104" s="620" t="s">
        <v>328</v>
      </c>
      <c r="B104" s="543">
        <v>650</v>
      </c>
      <c r="C104" s="544">
        <v>4</v>
      </c>
      <c r="D104" s="545" t="s">
        <v>203</v>
      </c>
      <c r="E104" s="621" t="s">
        <v>330</v>
      </c>
      <c r="F104" s="622"/>
      <c r="G104" s="551">
        <f t="shared" ref="G104:I105" si="7">G105</f>
        <v>33.6</v>
      </c>
      <c r="H104" s="86">
        <f t="shared" si="7"/>
        <v>0</v>
      </c>
      <c r="I104" s="87">
        <f t="shared" si="7"/>
        <v>0</v>
      </c>
    </row>
    <row r="105" spans="1:9" s="85" customFormat="1" ht="24.75" customHeight="1" x14ac:dyDescent="0.2">
      <c r="A105" s="581" t="s">
        <v>119</v>
      </c>
      <c r="B105" s="543">
        <v>650</v>
      </c>
      <c r="C105" s="544">
        <v>4</v>
      </c>
      <c r="D105" s="545" t="s">
        <v>203</v>
      </c>
      <c r="E105" s="621" t="s">
        <v>330</v>
      </c>
      <c r="F105" s="554">
        <v>120</v>
      </c>
      <c r="G105" s="548">
        <f t="shared" si="7"/>
        <v>33.6</v>
      </c>
      <c r="H105" s="86">
        <f t="shared" si="7"/>
        <v>0</v>
      </c>
      <c r="I105" s="87">
        <f t="shared" si="7"/>
        <v>0</v>
      </c>
    </row>
    <row r="106" spans="1:9" s="85" customFormat="1" ht="50.25" customHeight="1" x14ac:dyDescent="0.2">
      <c r="A106" s="581" t="s">
        <v>190</v>
      </c>
      <c r="B106" s="543">
        <v>650</v>
      </c>
      <c r="C106" s="544">
        <v>4</v>
      </c>
      <c r="D106" s="545" t="s">
        <v>203</v>
      </c>
      <c r="E106" s="624" t="s">
        <v>193</v>
      </c>
      <c r="F106" s="554">
        <v>123</v>
      </c>
      <c r="G106" s="556">
        <f>'приложение 3 (№7 2019г.)'!G111</f>
        <v>33.6</v>
      </c>
      <c r="H106" s="86">
        <f>H131</f>
        <v>0</v>
      </c>
      <c r="I106" s="87">
        <f>I131</f>
        <v>0</v>
      </c>
    </row>
    <row r="107" spans="1:9" s="85" customFormat="1" ht="37.15" hidden="1" customHeight="1" x14ac:dyDescent="0.2">
      <c r="A107" s="535" t="s">
        <v>331</v>
      </c>
      <c r="B107" s="536">
        <v>650</v>
      </c>
      <c r="C107" s="537">
        <v>4</v>
      </c>
      <c r="D107" s="538" t="s">
        <v>203</v>
      </c>
      <c r="E107" s="539" t="s">
        <v>139</v>
      </c>
      <c r="F107" s="540"/>
      <c r="G107" s="586">
        <f>G108</f>
        <v>0</v>
      </c>
      <c r="H107" s="83" t="e">
        <f>H124</f>
        <v>#REF!</v>
      </c>
      <c r="I107" s="84" t="e">
        <f>I124</f>
        <v>#REF!</v>
      </c>
    </row>
    <row r="108" spans="1:9" s="85" customFormat="1" ht="22.9" hidden="1" customHeight="1" x14ac:dyDescent="0.2">
      <c r="A108" s="367" t="s">
        <v>140</v>
      </c>
      <c r="B108" s="543">
        <v>650</v>
      </c>
      <c r="C108" s="544">
        <v>4</v>
      </c>
      <c r="D108" s="545" t="s">
        <v>203</v>
      </c>
      <c r="E108" s="333" t="s">
        <v>141</v>
      </c>
      <c r="F108" s="547"/>
      <c r="G108" s="556">
        <f>G109</f>
        <v>0</v>
      </c>
      <c r="H108" s="86" t="e">
        <f t="shared" ref="H108:I112" si="8">H109</f>
        <v>#REF!</v>
      </c>
      <c r="I108" s="87" t="e">
        <f t="shared" si="8"/>
        <v>#REF!</v>
      </c>
    </row>
    <row r="109" spans="1:9" s="85" customFormat="1" ht="30.6" hidden="1" customHeight="1" x14ac:dyDescent="0.2">
      <c r="A109" s="365" t="s">
        <v>142</v>
      </c>
      <c r="B109" s="543">
        <v>650</v>
      </c>
      <c r="C109" s="544">
        <v>4</v>
      </c>
      <c r="D109" s="545" t="s">
        <v>203</v>
      </c>
      <c r="E109" s="333" t="s">
        <v>143</v>
      </c>
      <c r="F109" s="550"/>
      <c r="G109" s="551">
        <f>G110+G112</f>
        <v>0</v>
      </c>
      <c r="H109" s="86" t="e">
        <f>#REF!</f>
        <v>#REF!</v>
      </c>
      <c r="I109" s="87" t="e">
        <f>#REF!</f>
        <v>#REF!</v>
      </c>
    </row>
    <row r="110" spans="1:9" s="85" customFormat="1" ht="24.6" hidden="1" customHeight="1" x14ac:dyDescent="0.2">
      <c r="A110" s="368" t="s">
        <v>144</v>
      </c>
      <c r="B110" s="543">
        <v>650</v>
      </c>
      <c r="C110" s="544">
        <v>4</v>
      </c>
      <c r="D110" s="545" t="s">
        <v>203</v>
      </c>
      <c r="E110" s="333" t="s">
        <v>145</v>
      </c>
      <c r="F110" s="554">
        <v>200</v>
      </c>
      <c r="G110" s="548">
        <f>G111</f>
        <v>0</v>
      </c>
      <c r="H110" s="86" t="e">
        <f t="shared" si="8"/>
        <v>#REF!</v>
      </c>
      <c r="I110" s="87" t="e">
        <f t="shared" si="8"/>
        <v>#REF!</v>
      </c>
    </row>
    <row r="111" spans="1:9" s="85" customFormat="1" ht="31.9" hidden="1" customHeight="1" x14ac:dyDescent="0.2">
      <c r="A111" s="578" t="s">
        <v>129</v>
      </c>
      <c r="B111" s="543">
        <v>650</v>
      </c>
      <c r="C111" s="544">
        <v>4</v>
      </c>
      <c r="D111" s="545" t="s">
        <v>203</v>
      </c>
      <c r="E111" s="333" t="s">
        <v>145</v>
      </c>
      <c r="F111" s="554">
        <v>240</v>
      </c>
      <c r="G111" s="556">
        <f>'[3]приложение №7 2019г.'!G47</f>
        <v>0</v>
      </c>
      <c r="H111" s="86" t="e">
        <f>H123</f>
        <v>#REF!</v>
      </c>
      <c r="I111" s="87" t="e">
        <f>I123</f>
        <v>#REF!</v>
      </c>
    </row>
    <row r="112" spans="1:9" s="85" customFormat="1" ht="24.6" hidden="1" customHeight="1" x14ac:dyDescent="0.2">
      <c r="A112" s="368" t="s">
        <v>146</v>
      </c>
      <c r="B112" s="543">
        <v>650</v>
      </c>
      <c r="C112" s="544">
        <v>4</v>
      </c>
      <c r="D112" s="545" t="s">
        <v>203</v>
      </c>
      <c r="E112" s="333" t="s">
        <v>147</v>
      </c>
      <c r="F112" s="554">
        <v>200</v>
      </c>
      <c r="G112" s="548">
        <f>G113</f>
        <v>0</v>
      </c>
      <c r="H112" s="86" t="e">
        <f t="shared" si="8"/>
        <v>#REF!</v>
      </c>
      <c r="I112" s="87" t="e">
        <f t="shared" si="8"/>
        <v>#REF!</v>
      </c>
    </row>
    <row r="113" spans="1:9" s="85" customFormat="1" ht="31.9" hidden="1" customHeight="1" x14ac:dyDescent="0.2">
      <c r="A113" s="578" t="s">
        <v>129</v>
      </c>
      <c r="B113" s="543">
        <v>650</v>
      </c>
      <c r="C113" s="544">
        <v>4</v>
      </c>
      <c r="D113" s="545" t="s">
        <v>203</v>
      </c>
      <c r="E113" s="333" t="s">
        <v>147</v>
      </c>
      <c r="F113" s="554">
        <v>240</v>
      </c>
      <c r="G113" s="556">
        <f>'[3]приложение №7 2019г.'!G49</f>
        <v>0</v>
      </c>
      <c r="H113" s="86" t="e">
        <f>H125</f>
        <v>#REF!</v>
      </c>
      <c r="I113" s="87" t="e">
        <f>I125</f>
        <v>#REF!</v>
      </c>
    </row>
    <row r="114" spans="1:9" s="85" customFormat="1" ht="37.5" customHeight="1" x14ac:dyDescent="0.2">
      <c r="A114" s="535" t="s">
        <v>221</v>
      </c>
      <c r="B114" s="536">
        <v>650</v>
      </c>
      <c r="C114" s="537">
        <v>4</v>
      </c>
      <c r="D114" s="538" t="s">
        <v>203</v>
      </c>
      <c r="E114" s="539" t="s">
        <v>222</v>
      </c>
      <c r="F114" s="540"/>
      <c r="G114" s="586">
        <f>G115</f>
        <v>383</v>
      </c>
      <c r="H114" s="83" t="e">
        <f>H129</f>
        <v>#REF!</v>
      </c>
      <c r="I114" s="84" t="e">
        <f>I129</f>
        <v>#REF!</v>
      </c>
    </row>
    <row r="115" spans="1:9" s="85" customFormat="1" ht="23.25" customHeight="1" x14ac:dyDescent="0.2">
      <c r="A115" s="542" t="s">
        <v>223</v>
      </c>
      <c r="B115" s="543">
        <v>650</v>
      </c>
      <c r="C115" s="544">
        <v>4</v>
      </c>
      <c r="D115" s="545" t="s">
        <v>203</v>
      </c>
      <c r="E115" s="625" t="s">
        <v>224</v>
      </c>
      <c r="F115" s="547"/>
      <c r="G115" s="556">
        <f>G116</f>
        <v>383</v>
      </c>
      <c r="H115" s="86" t="e">
        <f t="shared" ref="H115:I117" si="9">H116</f>
        <v>#REF!</v>
      </c>
      <c r="I115" s="87" t="e">
        <f t="shared" si="9"/>
        <v>#REF!</v>
      </c>
    </row>
    <row r="116" spans="1:9" s="85" customFormat="1" ht="22.5" customHeight="1" x14ac:dyDescent="0.2">
      <c r="A116" s="552" t="s">
        <v>225</v>
      </c>
      <c r="B116" s="543">
        <v>650</v>
      </c>
      <c r="C116" s="544">
        <v>4</v>
      </c>
      <c r="D116" s="545" t="s">
        <v>203</v>
      </c>
      <c r="E116" s="625" t="s">
        <v>226</v>
      </c>
      <c r="F116" s="550"/>
      <c r="G116" s="551">
        <f>G117</f>
        <v>383</v>
      </c>
      <c r="H116" s="86" t="e">
        <f>#REF!</f>
        <v>#REF!</v>
      </c>
      <c r="I116" s="87" t="e">
        <f>#REF!</f>
        <v>#REF!</v>
      </c>
    </row>
    <row r="117" spans="1:9" s="85" customFormat="1" ht="21.75" customHeight="1" x14ac:dyDescent="0.2">
      <c r="A117" s="27" t="s">
        <v>219</v>
      </c>
      <c r="B117" s="543">
        <v>650</v>
      </c>
      <c r="C117" s="544">
        <v>4</v>
      </c>
      <c r="D117" s="545" t="s">
        <v>203</v>
      </c>
      <c r="E117" s="571" t="s">
        <v>226</v>
      </c>
      <c r="F117" s="554">
        <v>200</v>
      </c>
      <c r="G117" s="548">
        <f>G118</f>
        <v>383</v>
      </c>
      <c r="H117" s="86">
        <f t="shared" si="9"/>
        <v>0</v>
      </c>
      <c r="I117" s="87">
        <f t="shared" si="9"/>
        <v>0</v>
      </c>
    </row>
    <row r="118" spans="1:9" s="85" customFormat="1" ht="32.25" customHeight="1" x14ac:dyDescent="0.2">
      <c r="A118" s="578" t="s">
        <v>129</v>
      </c>
      <c r="B118" s="543">
        <v>650</v>
      </c>
      <c r="C118" s="544">
        <v>4</v>
      </c>
      <c r="D118" s="545" t="s">
        <v>203</v>
      </c>
      <c r="E118" s="626" t="s">
        <v>226</v>
      </c>
      <c r="F118" s="554">
        <v>240</v>
      </c>
      <c r="G118" s="556">
        <f>'приложение 3 (№7 2019г.)'!G154</f>
        <v>383</v>
      </c>
      <c r="H118" s="86">
        <f>H128</f>
        <v>0</v>
      </c>
      <c r="I118" s="87">
        <f>I128</f>
        <v>0</v>
      </c>
    </row>
    <row r="119" spans="1:9" s="85" customFormat="1" ht="55.9" customHeight="1" x14ac:dyDescent="0.2">
      <c r="A119" s="535" t="s">
        <v>390</v>
      </c>
      <c r="B119" s="536">
        <v>650</v>
      </c>
      <c r="C119" s="537">
        <v>4</v>
      </c>
      <c r="D119" s="538" t="s">
        <v>203</v>
      </c>
      <c r="E119" s="539" t="s">
        <v>196</v>
      </c>
      <c r="F119" s="540"/>
      <c r="G119" s="586">
        <f>G120</f>
        <v>2412.4459999999999</v>
      </c>
      <c r="H119" s="83" t="e">
        <f>H134</f>
        <v>#REF!</v>
      </c>
      <c r="I119" s="84" t="e">
        <f>I134</f>
        <v>#REF!</v>
      </c>
    </row>
    <row r="120" spans="1:9" s="85" customFormat="1" ht="37.15" customHeight="1" x14ac:dyDescent="0.2">
      <c r="A120" s="542" t="s">
        <v>197</v>
      </c>
      <c r="B120" s="543">
        <v>650</v>
      </c>
      <c r="C120" s="544">
        <v>4</v>
      </c>
      <c r="D120" s="545" t="s">
        <v>203</v>
      </c>
      <c r="E120" s="546" t="s">
        <v>198</v>
      </c>
      <c r="F120" s="547"/>
      <c r="G120" s="556">
        <f>G121</f>
        <v>2412.4459999999999</v>
      </c>
      <c r="H120" s="86" t="e">
        <f>H122</f>
        <v>#REF!</v>
      </c>
      <c r="I120" s="87" t="e">
        <f>I122</f>
        <v>#REF!</v>
      </c>
    </row>
    <row r="121" spans="1:9" s="85" customFormat="1" ht="34.15" customHeight="1" x14ac:dyDescent="0.2">
      <c r="A121" s="549" t="s">
        <v>391</v>
      </c>
      <c r="B121" s="543">
        <v>650</v>
      </c>
      <c r="C121" s="544">
        <v>4</v>
      </c>
      <c r="D121" s="545" t="s">
        <v>203</v>
      </c>
      <c r="E121" s="546" t="s">
        <v>199</v>
      </c>
      <c r="F121" s="550"/>
      <c r="G121" s="551">
        <f>G122+G125</f>
        <v>2412.4459999999999</v>
      </c>
      <c r="H121" s="86" t="e">
        <f>#REF!</f>
        <v>#REF!</v>
      </c>
      <c r="I121" s="87" t="e">
        <f>#REF!</f>
        <v>#REF!</v>
      </c>
    </row>
    <row r="122" spans="1:9" s="85" customFormat="1" ht="36" customHeight="1" x14ac:dyDescent="0.2">
      <c r="A122" s="552" t="s">
        <v>392</v>
      </c>
      <c r="B122" s="543">
        <v>650</v>
      </c>
      <c r="C122" s="544">
        <v>4</v>
      </c>
      <c r="D122" s="545" t="s">
        <v>203</v>
      </c>
      <c r="E122" s="546" t="s">
        <v>200</v>
      </c>
      <c r="F122" s="550"/>
      <c r="G122" s="551">
        <f>G123</f>
        <v>582.44600000000003</v>
      </c>
      <c r="H122" s="86" t="e">
        <f>#REF!</f>
        <v>#REF!</v>
      </c>
      <c r="I122" s="87" t="e">
        <f>#REF!</f>
        <v>#REF!</v>
      </c>
    </row>
    <row r="123" spans="1:9" s="85" customFormat="1" ht="57.6" customHeight="1" x14ac:dyDescent="0.25">
      <c r="A123" s="553" t="s">
        <v>118</v>
      </c>
      <c r="B123" s="543">
        <v>650</v>
      </c>
      <c r="C123" s="544">
        <v>4</v>
      </c>
      <c r="D123" s="545" t="s">
        <v>203</v>
      </c>
      <c r="E123" s="546" t="s">
        <v>200</v>
      </c>
      <c r="F123" s="554">
        <v>100</v>
      </c>
      <c r="G123" s="548">
        <f>G124</f>
        <v>582.44600000000003</v>
      </c>
      <c r="H123" s="86" t="e">
        <f>H124</f>
        <v>#REF!</v>
      </c>
      <c r="I123" s="87" t="e">
        <f>I124</f>
        <v>#REF!</v>
      </c>
    </row>
    <row r="124" spans="1:9" s="85" customFormat="1" ht="31.15" customHeight="1" x14ac:dyDescent="0.25">
      <c r="A124" s="555" t="s">
        <v>119</v>
      </c>
      <c r="B124" s="543">
        <v>650</v>
      </c>
      <c r="C124" s="544">
        <v>4</v>
      </c>
      <c r="D124" s="545" t="s">
        <v>203</v>
      </c>
      <c r="E124" s="546" t="s">
        <v>200</v>
      </c>
      <c r="F124" s="554">
        <v>110</v>
      </c>
      <c r="G124" s="556">
        <f>'приложение 3 (№7 2019г.)'!G120</f>
        <v>582.44600000000003</v>
      </c>
      <c r="H124" s="86" t="e">
        <f>H133</f>
        <v>#REF!</v>
      </c>
      <c r="I124" s="87" t="e">
        <f>I133</f>
        <v>#REF!</v>
      </c>
    </row>
    <row r="125" spans="1:9" s="85" customFormat="1" ht="40.9" customHeight="1" x14ac:dyDescent="0.2">
      <c r="A125" s="552" t="s">
        <v>393</v>
      </c>
      <c r="B125" s="543">
        <v>650</v>
      </c>
      <c r="C125" s="544">
        <v>4</v>
      </c>
      <c r="D125" s="545" t="s">
        <v>203</v>
      </c>
      <c r="E125" s="546" t="s">
        <v>201</v>
      </c>
      <c r="F125" s="550"/>
      <c r="G125" s="551">
        <f>G126</f>
        <v>1830</v>
      </c>
      <c r="H125" s="86" t="e">
        <f>#REF!</f>
        <v>#REF!</v>
      </c>
      <c r="I125" s="87" t="e">
        <f>#REF!</f>
        <v>#REF!</v>
      </c>
    </row>
    <row r="126" spans="1:9" s="85" customFormat="1" ht="54" customHeight="1" x14ac:dyDescent="0.25">
      <c r="A126" s="555" t="s">
        <v>394</v>
      </c>
      <c r="B126" s="543">
        <v>650</v>
      </c>
      <c r="C126" s="544">
        <v>4</v>
      </c>
      <c r="D126" s="545" t="s">
        <v>203</v>
      </c>
      <c r="E126" s="546" t="s">
        <v>201</v>
      </c>
      <c r="F126" s="554">
        <v>100</v>
      </c>
      <c r="G126" s="548">
        <f>G127</f>
        <v>1830</v>
      </c>
      <c r="H126" s="86">
        <f>H127</f>
        <v>0</v>
      </c>
      <c r="I126" s="87">
        <f>I127</f>
        <v>0</v>
      </c>
    </row>
    <row r="127" spans="1:9" s="85" customFormat="1" ht="38.450000000000003" customHeight="1" thickBot="1" x14ac:dyDescent="0.3">
      <c r="A127" s="555" t="s">
        <v>119</v>
      </c>
      <c r="B127" s="543">
        <v>650</v>
      </c>
      <c r="C127" s="544">
        <v>4</v>
      </c>
      <c r="D127" s="545" t="s">
        <v>203</v>
      </c>
      <c r="E127" s="546" t="s">
        <v>201</v>
      </c>
      <c r="F127" s="554">
        <v>110</v>
      </c>
      <c r="G127" s="556">
        <f>'приложение 3 (№7 2019г.)'!G123</f>
        <v>1830</v>
      </c>
      <c r="H127" s="86">
        <f>H136</f>
        <v>0</v>
      </c>
      <c r="I127" s="87">
        <f>I136</f>
        <v>0</v>
      </c>
    </row>
    <row r="128" spans="1:9" s="116" customFormat="1" ht="24.75" customHeight="1" thickBot="1" x14ac:dyDescent="0.25">
      <c r="A128" s="627" t="s">
        <v>112</v>
      </c>
      <c r="B128" s="628">
        <v>650</v>
      </c>
      <c r="C128" s="629">
        <v>1</v>
      </c>
      <c r="D128" s="630">
        <v>2</v>
      </c>
      <c r="E128" s="631"/>
      <c r="F128" s="632"/>
      <c r="G128" s="633">
        <f>G129+G155+G163+G167+G175+G186+G190+G199++G202</f>
        <v>100313.95899999999</v>
      </c>
      <c r="H128" s="114"/>
      <c r="I128" s="115"/>
    </row>
    <row r="129" spans="1:38" s="119" customFormat="1" ht="31.5" x14ac:dyDescent="0.2">
      <c r="A129" s="634" t="s">
        <v>114</v>
      </c>
      <c r="B129" s="635">
        <v>650</v>
      </c>
      <c r="C129" s="636">
        <v>1</v>
      </c>
      <c r="D129" s="637">
        <v>2</v>
      </c>
      <c r="E129" s="638" t="s">
        <v>115</v>
      </c>
      <c r="F129" s="639"/>
      <c r="G129" s="640">
        <f>G130+G133+G136+G139+G148+G145</f>
        <v>34176.699999999997</v>
      </c>
      <c r="H129" s="83" t="e">
        <f>#REF!</f>
        <v>#REF!</v>
      </c>
      <c r="I129" s="117" t="e">
        <f>#REF!</f>
        <v>#REF!</v>
      </c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118"/>
      <c r="Y129" s="118"/>
      <c r="Z129" s="118"/>
      <c r="AA129" s="118"/>
      <c r="AB129" s="118"/>
      <c r="AC129" s="118"/>
      <c r="AD129" s="118"/>
      <c r="AE129" s="118"/>
      <c r="AF129" s="118"/>
      <c r="AG129" s="118"/>
      <c r="AH129" s="118"/>
      <c r="AI129" s="118"/>
      <c r="AJ129" s="118"/>
      <c r="AK129" s="118"/>
      <c r="AL129" s="118"/>
    </row>
    <row r="130" spans="1:38" s="121" customFormat="1" x14ac:dyDescent="0.25">
      <c r="A130" s="641" t="s">
        <v>116</v>
      </c>
      <c r="B130" s="642">
        <v>650</v>
      </c>
      <c r="C130" s="643">
        <v>1</v>
      </c>
      <c r="D130" s="644">
        <v>2</v>
      </c>
      <c r="E130" s="645" t="s">
        <v>117</v>
      </c>
      <c r="F130" s="646"/>
      <c r="G130" s="592">
        <f>G131</f>
        <v>1727.3</v>
      </c>
      <c r="H130" s="83"/>
      <c r="I130" s="117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120"/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  <c r="AF130" s="120"/>
      <c r="AG130" s="120"/>
      <c r="AH130" s="120"/>
      <c r="AI130" s="120"/>
      <c r="AJ130" s="120"/>
      <c r="AK130" s="120"/>
      <c r="AL130" s="120"/>
    </row>
    <row r="131" spans="1:38" s="121" customFormat="1" ht="47.25" x14ac:dyDescent="0.25">
      <c r="A131" s="553" t="s">
        <v>118</v>
      </c>
      <c r="B131" s="543">
        <v>650</v>
      </c>
      <c r="C131" s="544">
        <v>1</v>
      </c>
      <c r="D131" s="545">
        <v>2</v>
      </c>
      <c r="E131" s="647" t="s">
        <v>117</v>
      </c>
      <c r="F131" s="610">
        <v>100</v>
      </c>
      <c r="G131" s="593">
        <f>G132</f>
        <v>1727.3</v>
      </c>
      <c r="H131" s="122">
        <v>0</v>
      </c>
      <c r="I131" s="94">
        <v>0</v>
      </c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  <c r="AF131" s="120"/>
      <c r="AG131" s="120"/>
      <c r="AH131" s="120"/>
      <c r="AI131" s="120"/>
      <c r="AJ131" s="120"/>
      <c r="AK131" s="120"/>
      <c r="AL131" s="120"/>
    </row>
    <row r="132" spans="1:38" s="121" customFormat="1" ht="17.25" customHeight="1" x14ac:dyDescent="0.25">
      <c r="A132" s="648" t="s">
        <v>119</v>
      </c>
      <c r="B132" s="543">
        <v>650</v>
      </c>
      <c r="C132" s="544">
        <v>1</v>
      </c>
      <c r="D132" s="545">
        <v>2</v>
      </c>
      <c r="E132" s="647" t="s">
        <v>117</v>
      </c>
      <c r="F132" s="610">
        <v>120</v>
      </c>
      <c r="G132" s="593">
        <f>'приложение 3 (№7 2019г.)'!G20</f>
        <v>1727.3</v>
      </c>
      <c r="H132" s="122">
        <v>0</v>
      </c>
      <c r="I132" s="94">
        <v>0</v>
      </c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  <c r="T132" s="120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  <c r="AF132" s="120"/>
      <c r="AG132" s="120"/>
      <c r="AH132" s="120"/>
      <c r="AI132" s="120"/>
      <c r="AJ132" s="120"/>
      <c r="AK132" s="120"/>
      <c r="AL132" s="120"/>
    </row>
    <row r="133" spans="1:38" s="91" customFormat="1" x14ac:dyDescent="0.2">
      <c r="A133" s="552" t="s">
        <v>123</v>
      </c>
      <c r="B133" s="543">
        <v>650</v>
      </c>
      <c r="C133" s="544">
        <v>1</v>
      </c>
      <c r="D133" s="545">
        <v>4</v>
      </c>
      <c r="E133" s="647" t="s">
        <v>124</v>
      </c>
      <c r="F133" s="649"/>
      <c r="G133" s="556">
        <f t="shared" ref="G133:I134" si="10">G134</f>
        <v>21520</v>
      </c>
      <c r="H133" s="86" t="e">
        <f t="shared" si="10"/>
        <v>#REF!</v>
      </c>
      <c r="I133" s="123" t="e">
        <f t="shared" si="10"/>
        <v>#REF!</v>
      </c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90"/>
      <c r="AL133" s="90"/>
    </row>
    <row r="134" spans="1:38" s="124" customFormat="1" ht="47.25" x14ac:dyDescent="0.2">
      <c r="A134" s="607" t="s">
        <v>118</v>
      </c>
      <c r="B134" s="543">
        <v>650</v>
      </c>
      <c r="C134" s="544">
        <v>1</v>
      </c>
      <c r="D134" s="545">
        <v>4</v>
      </c>
      <c r="E134" s="647" t="s">
        <v>124</v>
      </c>
      <c r="F134" s="554">
        <v>100</v>
      </c>
      <c r="G134" s="556">
        <f t="shared" si="10"/>
        <v>21520</v>
      </c>
      <c r="H134" s="86" t="e">
        <f t="shared" si="10"/>
        <v>#REF!</v>
      </c>
      <c r="I134" s="123" t="e">
        <f t="shared" si="10"/>
        <v>#REF!</v>
      </c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5"/>
      <c r="AL134" s="85"/>
    </row>
    <row r="135" spans="1:38" s="124" customFormat="1" ht="18.75" customHeight="1" x14ac:dyDescent="0.2">
      <c r="A135" s="572" t="s">
        <v>119</v>
      </c>
      <c r="B135" s="543">
        <v>650</v>
      </c>
      <c r="C135" s="544">
        <v>1</v>
      </c>
      <c r="D135" s="545">
        <v>4</v>
      </c>
      <c r="E135" s="650" t="s">
        <v>124</v>
      </c>
      <c r="F135" s="601">
        <v>120</v>
      </c>
      <c r="G135" s="602">
        <f>'приложение 3 (№7 2019г.)'!G29</f>
        <v>21520</v>
      </c>
      <c r="H135" s="86" t="e">
        <f>#REF!+H157</f>
        <v>#REF!</v>
      </c>
      <c r="I135" s="123" t="e">
        <f>#REF!+I157</f>
        <v>#REF!</v>
      </c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85"/>
      <c r="AL135" s="85"/>
    </row>
    <row r="136" spans="1:38" s="90" customFormat="1" ht="17.25" customHeight="1" x14ac:dyDescent="0.25">
      <c r="A136" s="651" t="s">
        <v>120</v>
      </c>
      <c r="B136" s="543">
        <v>650</v>
      </c>
      <c r="C136" s="544">
        <v>1</v>
      </c>
      <c r="D136" s="545">
        <v>2</v>
      </c>
      <c r="E136" s="647" t="s">
        <v>121</v>
      </c>
      <c r="F136" s="610"/>
      <c r="G136" s="593">
        <f>G137</f>
        <v>2746.3</v>
      </c>
      <c r="H136" s="125"/>
      <c r="I136" s="100"/>
    </row>
    <row r="137" spans="1:38" s="91" customFormat="1" ht="47.25" x14ac:dyDescent="0.25">
      <c r="A137" s="553" t="s">
        <v>118</v>
      </c>
      <c r="B137" s="543">
        <v>650</v>
      </c>
      <c r="C137" s="544">
        <v>1</v>
      </c>
      <c r="D137" s="545">
        <v>2</v>
      </c>
      <c r="E137" s="647" t="s">
        <v>121</v>
      </c>
      <c r="F137" s="610">
        <v>100</v>
      </c>
      <c r="G137" s="593">
        <f>G138</f>
        <v>2746.3</v>
      </c>
      <c r="H137" s="122">
        <v>0</v>
      </c>
      <c r="I137" s="94">
        <v>0</v>
      </c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90"/>
      <c r="AL137" s="90"/>
    </row>
    <row r="138" spans="1:38" s="91" customFormat="1" ht="15" customHeight="1" x14ac:dyDescent="0.25">
      <c r="A138" s="648" t="s">
        <v>119</v>
      </c>
      <c r="B138" s="597">
        <v>650</v>
      </c>
      <c r="C138" s="598">
        <v>1</v>
      </c>
      <c r="D138" s="599">
        <v>2</v>
      </c>
      <c r="E138" s="650" t="s">
        <v>121</v>
      </c>
      <c r="F138" s="652">
        <v>120</v>
      </c>
      <c r="G138" s="593">
        <f>'приложение 3 (№7 2019г.)'!G23</f>
        <v>2746.3</v>
      </c>
      <c r="H138" s="122">
        <v>0</v>
      </c>
      <c r="I138" s="94">
        <v>0</v>
      </c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  <c r="AJ138" s="90"/>
      <c r="AK138" s="90"/>
      <c r="AL138" s="90"/>
    </row>
    <row r="139" spans="1:38" s="85" customFormat="1" ht="47.25" x14ac:dyDescent="0.2">
      <c r="A139" s="442" t="s">
        <v>148</v>
      </c>
      <c r="B139" s="597">
        <v>650</v>
      </c>
      <c r="C139" s="598">
        <v>1</v>
      </c>
      <c r="D139" s="653">
        <v>13</v>
      </c>
      <c r="E139" s="650" t="s">
        <v>149</v>
      </c>
      <c r="F139" s="652"/>
      <c r="G139" s="654">
        <f>G140+G142</f>
        <v>2205.6</v>
      </c>
      <c r="H139" s="83" t="e">
        <f>H140+H142</f>
        <v>#REF!</v>
      </c>
      <c r="I139" s="117" t="e">
        <f>I140+I142</f>
        <v>#REF!</v>
      </c>
    </row>
    <row r="140" spans="1:38" s="85" customFormat="1" ht="31.5" x14ac:dyDescent="0.2">
      <c r="A140" s="27" t="s">
        <v>219</v>
      </c>
      <c r="B140" s="597">
        <v>650</v>
      </c>
      <c r="C140" s="598">
        <v>1</v>
      </c>
      <c r="D140" s="653">
        <v>13</v>
      </c>
      <c r="E140" s="650" t="s">
        <v>149</v>
      </c>
      <c r="F140" s="601">
        <v>200</v>
      </c>
      <c r="G140" s="654">
        <f>G141</f>
        <v>988.59999999999991</v>
      </c>
      <c r="H140" s="83" t="e">
        <f>H141</f>
        <v>#REF!</v>
      </c>
      <c r="I140" s="117" t="e">
        <f>I141</f>
        <v>#REF!</v>
      </c>
    </row>
    <row r="141" spans="1:38" s="85" customFormat="1" ht="31.5" x14ac:dyDescent="0.2">
      <c r="A141" s="572" t="s">
        <v>129</v>
      </c>
      <c r="B141" s="597">
        <v>650</v>
      </c>
      <c r="C141" s="598">
        <v>1</v>
      </c>
      <c r="D141" s="653">
        <v>13</v>
      </c>
      <c r="E141" s="650" t="s">
        <v>149</v>
      </c>
      <c r="F141" s="601">
        <v>240</v>
      </c>
      <c r="G141" s="654">
        <f>'приложение 3 (№7 2019г.)'!G54+'приложение 3 (№7 2019г.)'!G148</f>
        <v>988.59999999999991</v>
      </c>
      <c r="H141" s="83" t="e">
        <f>#REF!</f>
        <v>#REF!</v>
      </c>
      <c r="I141" s="117" t="e">
        <f>#REF!</f>
        <v>#REF!</v>
      </c>
    </row>
    <row r="142" spans="1:38" s="85" customFormat="1" x14ac:dyDescent="0.25">
      <c r="A142" s="648" t="s">
        <v>150</v>
      </c>
      <c r="B142" s="597">
        <v>650</v>
      </c>
      <c r="C142" s="598">
        <v>1</v>
      </c>
      <c r="D142" s="653">
        <v>13</v>
      </c>
      <c r="E142" s="650" t="s">
        <v>149</v>
      </c>
      <c r="F142" s="601">
        <v>800</v>
      </c>
      <c r="G142" s="654">
        <f>G143+G144</f>
        <v>1217</v>
      </c>
      <c r="H142" s="83" t="e">
        <f>H144</f>
        <v>#REF!</v>
      </c>
      <c r="I142" s="117" t="e">
        <f>I144</f>
        <v>#REF!</v>
      </c>
      <c r="J142" s="126"/>
    </row>
    <row r="143" spans="1:38" s="85" customFormat="1" ht="35.450000000000003" hidden="1" customHeight="1" x14ac:dyDescent="0.2">
      <c r="A143" s="581" t="s">
        <v>332</v>
      </c>
      <c r="B143" s="597">
        <v>650</v>
      </c>
      <c r="C143" s="598">
        <v>1</v>
      </c>
      <c r="D143" s="653">
        <v>13</v>
      </c>
      <c r="E143" s="650" t="s">
        <v>149</v>
      </c>
      <c r="F143" s="601">
        <v>830</v>
      </c>
      <c r="G143" s="654">
        <f>'[3]приложение №7 2019г.'!G56</f>
        <v>0</v>
      </c>
      <c r="H143" s="83" t="e">
        <f>#REF!</f>
        <v>#REF!</v>
      </c>
      <c r="I143" s="117" t="e">
        <f>#REF!</f>
        <v>#REF!</v>
      </c>
      <c r="J143" s="126"/>
    </row>
    <row r="144" spans="1:38" s="85" customFormat="1" ht="15" customHeight="1" x14ac:dyDescent="0.2">
      <c r="A144" s="572" t="s">
        <v>152</v>
      </c>
      <c r="B144" s="597">
        <v>650</v>
      </c>
      <c r="C144" s="598">
        <v>1</v>
      </c>
      <c r="D144" s="653">
        <v>13</v>
      </c>
      <c r="E144" s="650" t="s">
        <v>149</v>
      </c>
      <c r="F144" s="601">
        <v>850</v>
      </c>
      <c r="G144" s="654">
        <f>'приложение 3 (№7 2019г.)'!G57</f>
        <v>1217</v>
      </c>
      <c r="H144" s="83" t="e">
        <f>#REF!</f>
        <v>#REF!</v>
      </c>
      <c r="I144" s="117" t="e">
        <f>#REF!</f>
        <v>#REF!</v>
      </c>
      <c r="J144" s="126"/>
    </row>
    <row r="145" spans="1:38" s="85" customFormat="1" ht="18.600000000000001" customHeight="1" x14ac:dyDescent="0.25">
      <c r="A145" s="648" t="s">
        <v>298</v>
      </c>
      <c r="B145" s="597">
        <v>650</v>
      </c>
      <c r="C145" s="598">
        <v>1</v>
      </c>
      <c r="D145" s="653">
        <v>13</v>
      </c>
      <c r="E145" s="650" t="s">
        <v>299</v>
      </c>
      <c r="F145" s="601"/>
      <c r="G145" s="654">
        <f>G146</f>
        <v>136.5</v>
      </c>
      <c r="H145" s="83" t="e">
        <f>H147</f>
        <v>#REF!</v>
      </c>
      <c r="I145" s="117" t="e">
        <f>I147</f>
        <v>#REF!</v>
      </c>
      <c r="J145" s="126"/>
    </row>
    <row r="146" spans="1:38" s="85" customFormat="1" ht="21" customHeight="1" x14ac:dyDescent="0.25">
      <c r="A146" s="648" t="s">
        <v>300</v>
      </c>
      <c r="B146" s="597">
        <v>650</v>
      </c>
      <c r="C146" s="598">
        <v>1</v>
      </c>
      <c r="D146" s="653">
        <v>13</v>
      </c>
      <c r="E146" s="650" t="s">
        <v>299</v>
      </c>
      <c r="F146" s="601">
        <v>300</v>
      </c>
      <c r="G146" s="654">
        <f>G147</f>
        <v>136.5</v>
      </c>
      <c r="H146" s="83" t="e">
        <f>H148</f>
        <v>#REF!</v>
      </c>
      <c r="I146" s="117" t="e">
        <f>I148</f>
        <v>#REF!</v>
      </c>
      <c r="J146" s="126"/>
    </row>
    <row r="147" spans="1:38" s="85" customFormat="1" ht="24.6" customHeight="1" x14ac:dyDescent="0.2">
      <c r="A147" s="392" t="s">
        <v>301</v>
      </c>
      <c r="B147" s="597">
        <v>650</v>
      </c>
      <c r="C147" s="598">
        <v>1</v>
      </c>
      <c r="D147" s="653">
        <v>13</v>
      </c>
      <c r="E147" s="650" t="s">
        <v>299</v>
      </c>
      <c r="F147" s="601">
        <v>310</v>
      </c>
      <c r="G147" s="654">
        <f>'приложение 3 (№7 2019г.)'!G273</f>
        <v>136.5</v>
      </c>
      <c r="H147" s="83" t="e">
        <f>#REF!</f>
        <v>#REF!</v>
      </c>
      <c r="I147" s="117" t="e">
        <f>#REF!</f>
        <v>#REF!</v>
      </c>
      <c r="J147" s="126"/>
    </row>
    <row r="148" spans="1:38" s="91" customFormat="1" x14ac:dyDescent="0.2">
      <c r="A148" s="442" t="s">
        <v>126</v>
      </c>
      <c r="B148" s="597">
        <v>650</v>
      </c>
      <c r="C148" s="598">
        <v>1</v>
      </c>
      <c r="D148" s="653">
        <v>13</v>
      </c>
      <c r="E148" s="650" t="s">
        <v>127</v>
      </c>
      <c r="F148" s="652"/>
      <c r="G148" s="654">
        <f>G149+G151+G153</f>
        <v>5841</v>
      </c>
      <c r="H148" s="83" t="e">
        <f>H149+H151+#REF!</f>
        <v>#REF!</v>
      </c>
      <c r="I148" s="117" t="e">
        <f>I149+I151+#REF!</f>
        <v>#REF!</v>
      </c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90"/>
      <c r="AL148" s="90"/>
    </row>
    <row r="149" spans="1:38" s="124" customFormat="1" ht="47.25" x14ac:dyDescent="0.2">
      <c r="A149" s="572" t="s">
        <v>118</v>
      </c>
      <c r="B149" s="597">
        <v>650</v>
      </c>
      <c r="C149" s="598">
        <v>1</v>
      </c>
      <c r="D149" s="653">
        <v>13</v>
      </c>
      <c r="E149" s="650" t="s">
        <v>127</v>
      </c>
      <c r="F149" s="601">
        <v>100</v>
      </c>
      <c r="G149" s="602">
        <f>G150</f>
        <v>645</v>
      </c>
      <c r="H149" s="86" t="e">
        <f>H150</f>
        <v>#REF!</v>
      </c>
      <c r="I149" s="123" t="e">
        <f>I150</f>
        <v>#REF!</v>
      </c>
      <c r="J149" s="85"/>
      <c r="K149" s="85"/>
      <c r="L149" s="85"/>
      <c r="M149" s="85"/>
      <c r="N149" s="85"/>
      <c r="O149" s="85"/>
      <c r="P149" s="85"/>
      <c r="Q149" s="85"/>
      <c r="R149" s="85"/>
      <c r="S149" s="85"/>
      <c r="T149" s="85"/>
      <c r="U149" s="85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5"/>
      <c r="AL149" s="85"/>
    </row>
    <row r="150" spans="1:38" s="124" customFormat="1" ht="15" customHeight="1" x14ac:dyDescent="0.2">
      <c r="A150" s="572" t="s">
        <v>119</v>
      </c>
      <c r="B150" s="597">
        <v>650</v>
      </c>
      <c r="C150" s="598">
        <v>1</v>
      </c>
      <c r="D150" s="653">
        <v>13</v>
      </c>
      <c r="E150" s="650" t="s">
        <v>127</v>
      </c>
      <c r="F150" s="601">
        <v>120</v>
      </c>
      <c r="G150" s="602">
        <f>'приложение 3 (№7 2019г.)'!G60</f>
        <v>645</v>
      </c>
      <c r="H150" s="86" t="e">
        <f>#REF!</f>
        <v>#REF!</v>
      </c>
      <c r="I150" s="123" t="e">
        <f>#REF!</f>
        <v>#REF!</v>
      </c>
      <c r="J150" s="85"/>
      <c r="K150" s="85"/>
      <c r="L150" s="85"/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5"/>
      <c r="AL150" s="85"/>
    </row>
    <row r="151" spans="1:38" s="124" customFormat="1" ht="31.5" x14ac:dyDescent="0.2">
      <c r="A151" s="27" t="s">
        <v>219</v>
      </c>
      <c r="B151" s="597">
        <v>650</v>
      </c>
      <c r="C151" s="598">
        <v>1</v>
      </c>
      <c r="D151" s="653">
        <v>13</v>
      </c>
      <c r="E151" s="650" t="s">
        <v>127</v>
      </c>
      <c r="F151" s="601">
        <v>200</v>
      </c>
      <c r="G151" s="602">
        <f>G152</f>
        <v>5171</v>
      </c>
      <c r="H151" s="86" t="e">
        <f>H152</f>
        <v>#REF!</v>
      </c>
      <c r="I151" s="123" t="e">
        <f>I152</f>
        <v>#REF!</v>
      </c>
      <c r="J151" s="85"/>
      <c r="K151" s="85"/>
      <c r="L151" s="85"/>
      <c r="M151" s="85"/>
      <c r="N151" s="85"/>
      <c r="O151" s="85"/>
      <c r="P151" s="85"/>
      <c r="Q151" s="85"/>
      <c r="R151" s="85"/>
      <c r="S151" s="85"/>
      <c r="T151" s="85"/>
      <c r="U151" s="85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5"/>
      <c r="AL151" s="85"/>
    </row>
    <row r="152" spans="1:38" s="124" customFormat="1" ht="30.75" customHeight="1" x14ac:dyDescent="0.2">
      <c r="A152" s="572" t="s">
        <v>129</v>
      </c>
      <c r="B152" s="597">
        <v>650</v>
      </c>
      <c r="C152" s="598">
        <v>1</v>
      </c>
      <c r="D152" s="653">
        <v>13</v>
      </c>
      <c r="E152" s="650" t="s">
        <v>127</v>
      </c>
      <c r="F152" s="601">
        <v>240</v>
      </c>
      <c r="G152" s="612">
        <f>'приложение 3 (№7 2019г.)'!G62</f>
        <v>5171</v>
      </c>
      <c r="H152" s="86" t="e">
        <f>#REF!</f>
        <v>#REF!</v>
      </c>
      <c r="I152" s="123" t="e">
        <f>#REF!</f>
        <v>#REF!</v>
      </c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5"/>
      <c r="AL152" s="85"/>
    </row>
    <row r="153" spans="1:38" s="85" customFormat="1" x14ac:dyDescent="0.25">
      <c r="A153" s="648" t="s">
        <v>150</v>
      </c>
      <c r="B153" s="597">
        <v>650</v>
      </c>
      <c r="C153" s="598">
        <v>1</v>
      </c>
      <c r="D153" s="653">
        <v>13</v>
      </c>
      <c r="E153" s="650" t="s">
        <v>127</v>
      </c>
      <c r="F153" s="601">
        <v>800</v>
      </c>
      <c r="G153" s="654">
        <f>G154</f>
        <v>25</v>
      </c>
      <c r="H153" s="83">
        <f>H155</f>
        <v>0</v>
      </c>
      <c r="I153" s="117">
        <f>I155</f>
        <v>0</v>
      </c>
      <c r="J153" s="126"/>
    </row>
    <row r="154" spans="1:38" s="85" customFormat="1" ht="15" customHeight="1" x14ac:dyDescent="0.2">
      <c r="A154" s="572" t="s">
        <v>152</v>
      </c>
      <c r="B154" s="597">
        <v>650</v>
      </c>
      <c r="C154" s="598">
        <v>1</v>
      </c>
      <c r="D154" s="653">
        <v>13</v>
      </c>
      <c r="E154" s="650" t="s">
        <v>127</v>
      </c>
      <c r="F154" s="601">
        <v>850</v>
      </c>
      <c r="G154" s="654">
        <f>'приложение 3 (№7 2019г.)'!G64</f>
        <v>25</v>
      </c>
      <c r="H154" s="83" t="e">
        <f>#REF!</f>
        <v>#REF!</v>
      </c>
      <c r="I154" s="117" t="e">
        <f>#REF!</f>
        <v>#REF!</v>
      </c>
      <c r="J154" s="126"/>
    </row>
    <row r="155" spans="1:38" s="85" customFormat="1" ht="31.5" x14ac:dyDescent="0.2">
      <c r="A155" s="655" t="s">
        <v>175</v>
      </c>
      <c r="B155" s="656">
        <v>650</v>
      </c>
      <c r="C155" s="657">
        <v>3</v>
      </c>
      <c r="D155" s="658">
        <v>9</v>
      </c>
      <c r="E155" s="659" t="s">
        <v>176</v>
      </c>
      <c r="F155" s="660"/>
      <c r="G155" s="661">
        <f>G160+G156</f>
        <v>831.3</v>
      </c>
      <c r="H155" s="114"/>
      <c r="I155" s="115"/>
    </row>
    <row r="156" spans="1:38" s="85" customFormat="1" ht="27" customHeight="1" x14ac:dyDescent="0.2">
      <c r="A156" s="442" t="s">
        <v>177</v>
      </c>
      <c r="B156" s="662">
        <v>650</v>
      </c>
      <c r="C156" s="598">
        <v>3</v>
      </c>
      <c r="D156" s="599">
        <v>9</v>
      </c>
      <c r="E156" s="663" t="s">
        <v>178</v>
      </c>
      <c r="F156" s="664"/>
      <c r="G156" s="654">
        <f>G157</f>
        <v>180</v>
      </c>
      <c r="H156" s="114"/>
      <c r="I156" s="115"/>
    </row>
    <row r="157" spans="1:38" s="129" customFormat="1" ht="27.6" customHeight="1" x14ac:dyDescent="0.2">
      <c r="A157" s="603" t="s">
        <v>128</v>
      </c>
      <c r="B157" s="662">
        <v>650</v>
      </c>
      <c r="C157" s="598">
        <v>3</v>
      </c>
      <c r="D157" s="599">
        <v>9</v>
      </c>
      <c r="E157" s="663" t="s">
        <v>178</v>
      </c>
      <c r="F157" s="615">
        <v>200</v>
      </c>
      <c r="G157" s="654">
        <f>G158+G159</f>
        <v>180</v>
      </c>
      <c r="H157" s="127">
        <v>0</v>
      </c>
      <c r="I157" s="128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85"/>
      <c r="AL157" s="85"/>
    </row>
    <row r="158" spans="1:38" s="85" customFormat="1" ht="31.9" customHeight="1" x14ac:dyDescent="0.2">
      <c r="A158" s="665" t="s">
        <v>179</v>
      </c>
      <c r="B158" s="662">
        <v>650</v>
      </c>
      <c r="C158" s="598">
        <v>3</v>
      </c>
      <c r="D158" s="599">
        <v>9</v>
      </c>
      <c r="E158" s="663" t="s">
        <v>178</v>
      </c>
      <c r="F158" s="615">
        <v>230</v>
      </c>
      <c r="G158" s="654">
        <f>'приложение 3 (№7 2019г.)'!G90</f>
        <v>180</v>
      </c>
      <c r="H158" s="86" t="e">
        <f>H159</f>
        <v>#REF!</v>
      </c>
      <c r="I158" s="123" t="e">
        <f>I159</f>
        <v>#REF!</v>
      </c>
    </row>
    <row r="159" spans="1:38" s="30" customFormat="1" ht="31.15" customHeight="1" x14ac:dyDescent="0.2">
      <c r="A159" s="572" t="s">
        <v>129</v>
      </c>
      <c r="B159" s="662">
        <v>650</v>
      </c>
      <c r="C159" s="598">
        <v>3</v>
      </c>
      <c r="D159" s="599">
        <v>9</v>
      </c>
      <c r="E159" s="666" t="s">
        <v>178</v>
      </c>
      <c r="F159" s="615">
        <v>240</v>
      </c>
      <c r="G159" s="654">
        <f>'приложение 3 (№7 2019г.)'!G91</f>
        <v>0</v>
      </c>
      <c r="H159" s="86" t="e">
        <f>#REF!</f>
        <v>#REF!</v>
      </c>
      <c r="I159" s="123" t="e">
        <f>#REF!</f>
        <v>#REF!</v>
      </c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</row>
    <row r="160" spans="1:38" s="85" customFormat="1" x14ac:dyDescent="0.2">
      <c r="A160" s="442" t="s">
        <v>126</v>
      </c>
      <c r="B160" s="662">
        <v>650</v>
      </c>
      <c r="C160" s="598">
        <v>3</v>
      </c>
      <c r="D160" s="599">
        <v>9</v>
      </c>
      <c r="E160" s="663" t="s">
        <v>180</v>
      </c>
      <c r="F160" s="652"/>
      <c r="G160" s="654">
        <f>G161</f>
        <v>651.29999999999995</v>
      </c>
      <c r="H160" s="114"/>
      <c r="I160" s="115"/>
    </row>
    <row r="161" spans="1:38" s="85" customFormat="1" ht="31.5" x14ac:dyDescent="0.2">
      <c r="A161" s="27" t="s">
        <v>219</v>
      </c>
      <c r="B161" s="662">
        <v>650</v>
      </c>
      <c r="C161" s="598">
        <v>3</v>
      </c>
      <c r="D161" s="599">
        <v>9</v>
      </c>
      <c r="E161" s="663" t="s">
        <v>180</v>
      </c>
      <c r="F161" s="615">
        <v>200</v>
      </c>
      <c r="G161" s="602">
        <f>G162</f>
        <v>651.29999999999995</v>
      </c>
      <c r="H161" s="114"/>
      <c r="I161" s="115"/>
    </row>
    <row r="162" spans="1:38" s="85" customFormat="1" ht="30.75" customHeight="1" x14ac:dyDescent="0.2">
      <c r="A162" s="572" t="s">
        <v>129</v>
      </c>
      <c r="B162" s="662">
        <v>650</v>
      </c>
      <c r="C162" s="598">
        <v>3</v>
      </c>
      <c r="D162" s="599">
        <v>9</v>
      </c>
      <c r="E162" s="663" t="s">
        <v>180</v>
      </c>
      <c r="F162" s="615">
        <v>240</v>
      </c>
      <c r="G162" s="602">
        <f>'приложение 3 (№7 2019г.)'!G94+'приложение 3 (№7 2019г.)'!G279</f>
        <v>651.29999999999995</v>
      </c>
      <c r="H162" s="114"/>
      <c r="I162" s="115"/>
    </row>
    <row r="163" spans="1:38" s="56" customFormat="1" ht="24.75" customHeight="1" x14ac:dyDescent="0.2">
      <c r="A163" s="655" t="s">
        <v>213</v>
      </c>
      <c r="B163" s="656">
        <v>650</v>
      </c>
      <c r="C163" s="657">
        <v>3</v>
      </c>
      <c r="D163" s="658">
        <v>9</v>
      </c>
      <c r="E163" s="667" t="s">
        <v>214</v>
      </c>
      <c r="F163" s="660"/>
      <c r="G163" s="661">
        <f>G164</f>
        <v>5231.6000000000004</v>
      </c>
      <c r="H163" s="114"/>
      <c r="I163" s="115"/>
    </row>
    <row r="164" spans="1:38" s="56" customFormat="1" ht="24.75" customHeight="1" x14ac:dyDescent="0.2">
      <c r="A164" s="549" t="s">
        <v>215</v>
      </c>
      <c r="B164" s="662">
        <v>650</v>
      </c>
      <c r="C164" s="598">
        <v>3</v>
      </c>
      <c r="D164" s="599">
        <v>9</v>
      </c>
      <c r="E164" s="577" t="s">
        <v>216</v>
      </c>
      <c r="F164" s="664"/>
      <c r="G164" s="654">
        <f>G165</f>
        <v>5231.6000000000004</v>
      </c>
      <c r="H164" s="114"/>
      <c r="I164" s="115"/>
    </row>
    <row r="165" spans="1:38" s="130" customFormat="1" ht="22.5" customHeight="1" x14ac:dyDescent="0.2">
      <c r="A165" s="27" t="s">
        <v>219</v>
      </c>
      <c r="B165" s="662">
        <v>650</v>
      </c>
      <c r="C165" s="598">
        <v>3</v>
      </c>
      <c r="D165" s="599">
        <v>9</v>
      </c>
      <c r="E165" s="583" t="s">
        <v>216</v>
      </c>
      <c r="F165" s="615">
        <v>200</v>
      </c>
      <c r="G165" s="654">
        <f>G166</f>
        <v>5231.6000000000004</v>
      </c>
      <c r="H165" s="127">
        <v>0</v>
      </c>
      <c r="I165" s="128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</row>
    <row r="166" spans="1:38" s="56" customFormat="1" ht="34.5" customHeight="1" x14ac:dyDescent="0.2">
      <c r="A166" s="572" t="s">
        <v>129</v>
      </c>
      <c r="B166" s="662">
        <v>650</v>
      </c>
      <c r="C166" s="598">
        <v>3</v>
      </c>
      <c r="D166" s="599">
        <v>9</v>
      </c>
      <c r="E166" s="583" t="s">
        <v>216</v>
      </c>
      <c r="F166" s="615">
        <v>240</v>
      </c>
      <c r="G166" s="602">
        <f>'приложение 3 (№7 2019г.)'!G137</f>
        <v>5231.6000000000004</v>
      </c>
      <c r="H166" s="114"/>
      <c r="I166" s="115"/>
    </row>
    <row r="167" spans="1:38" s="91" customFormat="1" ht="24" customHeight="1" x14ac:dyDescent="0.2">
      <c r="A167" s="655" t="s">
        <v>239</v>
      </c>
      <c r="B167" s="668">
        <v>650</v>
      </c>
      <c r="C167" s="657">
        <v>5</v>
      </c>
      <c r="D167" s="658">
        <v>1</v>
      </c>
      <c r="E167" s="669" t="s">
        <v>230</v>
      </c>
      <c r="F167" s="670"/>
      <c r="G167" s="661">
        <f>G168</f>
        <v>8809.5590000000011</v>
      </c>
      <c r="H167" s="83" t="e">
        <f>#REF!</f>
        <v>#REF!</v>
      </c>
      <c r="I167" s="117" t="e">
        <f>#REF!</f>
        <v>#REF!</v>
      </c>
      <c r="J167" s="90"/>
      <c r="K167" s="90"/>
      <c r="L167" s="90"/>
      <c r="M167" s="90"/>
      <c r="N167" s="90"/>
      <c r="O167" s="90"/>
      <c r="P167" s="90"/>
      <c r="Q167" s="90"/>
      <c r="R167" s="90"/>
      <c r="S167" s="90"/>
      <c r="T167" s="90"/>
      <c r="U167" s="90"/>
      <c r="V167" s="90"/>
      <c r="W167" s="90"/>
      <c r="X167" s="90"/>
      <c r="Y167" s="90"/>
      <c r="Z167" s="90"/>
      <c r="AA167" s="90"/>
      <c r="AB167" s="90"/>
      <c r="AC167" s="90"/>
      <c r="AD167" s="90"/>
      <c r="AE167" s="90"/>
      <c r="AF167" s="90"/>
      <c r="AG167" s="90"/>
      <c r="AH167" s="90"/>
      <c r="AI167" s="90"/>
      <c r="AJ167" s="90"/>
      <c r="AK167" s="90"/>
      <c r="AL167" s="90"/>
    </row>
    <row r="168" spans="1:38" s="91" customFormat="1" ht="18" customHeight="1" x14ac:dyDescent="0.2">
      <c r="A168" s="671" t="s">
        <v>126</v>
      </c>
      <c r="B168" s="543">
        <v>650</v>
      </c>
      <c r="C168" s="544">
        <v>5</v>
      </c>
      <c r="D168" s="545">
        <v>1</v>
      </c>
      <c r="E168" s="625" t="s">
        <v>231</v>
      </c>
      <c r="F168" s="610"/>
      <c r="G168" s="593">
        <f>G169+G171+G173</f>
        <v>8809.5590000000011</v>
      </c>
      <c r="H168" s="83">
        <v>0</v>
      </c>
      <c r="I168" s="117">
        <v>0</v>
      </c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0"/>
      <c r="AL168" s="90"/>
    </row>
    <row r="169" spans="1:38" s="124" customFormat="1" ht="19.5" customHeight="1" x14ac:dyDescent="0.2">
      <c r="A169" s="27" t="s">
        <v>219</v>
      </c>
      <c r="B169" s="543">
        <v>650</v>
      </c>
      <c r="C169" s="544">
        <v>5</v>
      </c>
      <c r="D169" s="545">
        <v>1</v>
      </c>
      <c r="E169" s="625" t="s">
        <v>231</v>
      </c>
      <c r="F169" s="610">
        <v>200</v>
      </c>
      <c r="G169" s="593">
        <f>G170</f>
        <v>7009.5590000000011</v>
      </c>
      <c r="H169" s="83" t="e">
        <f>H170</f>
        <v>#REF!</v>
      </c>
      <c r="I169" s="117" t="e">
        <f>I170</f>
        <v>#REF!</v>
      </c>
      <c r="J169" s="85"/>
      <c r="K169" s="85"/>
      <c r="L169" s="85"/>
      <c r="M169" s="85"/>
      <c r="N169" s="85"/>
      <c r="O169" s="85"/>
      <c r="P169" s="85"/>
      <c r="Q169" s="85"/>
      <c r="R169" s="85"/>
      <c r="S169" s="85"/>
      <c r="T169" s="85"/>
      <c r="U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85"/>
      <c r="AL169" s="85"/>
    </row>
    <row r="170" spans="1:38" s="124" customFormat="1" ht="31.15" customHeight="1" x14ac:dyDescent="0.2">
      <c r="A170" s="578" t="s">
        <v>129</v>
      </c>
      <c r="B170" s="543">
        <v>650</v>
      </c>
      <c r="C170" s="544">
        <v>5</v>
      </c>
      <c r="D170" s="545">
        <v>1</v>
      </c>
      <c r="E170" s="625" t="s">
        <v>231</v>
      </c>
      <c r="F170" s="610">
        <v>240</v>
      </c>
      <c r="G170" s="593">
        <f>'приложение 3 (№7 2019г.)'!G160+'приложение 3 (№7 2019г.)'!G177+'приложение 3 (№7 2019г.)'!G204</f>
        <v>7009.5590000000011</v>
      </c>
      <c r="H170" s="83" t="e">
        <f>#REF!</f>
        <v>#REF!</v>
      </c>
      <c r="I170" s="117" t="e">
        <f>#REF!</f>
        <v>#REF!</v>
      </c>
      <c r="J170" s="85"/>
      <c r="K170" s="85"/>
      <c r="L170" s="85"/>
      <c r="M170" s="85"/>
      <c r="N170" s="85"/>
      <c r="O170" s="85"/>
      <c r="P170" s="85"/>
      <c r="Q170" s="85"/>
      <c r="R170" s="85"/>
      <c r="S170" s="85"/>
      <c r="T170" s="85"/>
      <c r="U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85"/>
      <c r="AL170" s="85"/>
    </row>
    <row r="171" spans="1:38" s="30" customFormat="1" ht="19.149999999999999" hidden="1" customHeight="1" x14ac:dyDescent="0.2">
      <c r="A171" s="578" t="s">
        <v>232</v>
      </c>
      <c r="B171" s="543">
        <v>650</v>
      </c>
      <c r="C171" s="544">
        <v>5</v>
      </c>
      <c r="D171" s="545">
        <v>1</v>
      </c>
      <c r="E171" s="625" t="s">
        <v>231</v>
      </c>
      <c r="F171" s="610">
        <v>600</v>
      </c>
      <c r="G171" s="593">
        <f>G172</f>
        <v>0</v>
      </c>
      <c r="H171" s="83" t="e">
        <f>H172</f>
        <v>#REF!</v>
      </c>
      <c r="I171" s="117" t="e">
        <f>I172</f>
        <v>#REF!</v>
      </c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</row>
    <row r="172" spans="1:38" s="30" customFormat="1" ht="21" hidden="1" customHeight="1" x14ac:dyDescent="0.2">
      <c r="A172" s="578" t="s">
        <v>233</v>
      </c>
      <c r="B172" s="543">
        <v>650</v>
      </c>
      <c r="C172" s="544">
        <v>5</v>
      </c>
      <c r="D172" s="545">
        <v>1</v>
      </c>
      <c r="E172" s="625" t="s">
        <v>231</v>
      </c>
      <c r="F172" s="610">
        <v>630</v>
      </c>
      <c r="G172" s="593">
        <f>'[3]приложение №7 2019г.'!G162</f>
        <v>0</v>
      </c>
      <c r="H172" s="83" t="e">
        <f>#REF!</f>
        <v>#REF!</v>
      </c>
      <c r="I172" s="117" t="e">
        <f>#REF!</f>
        <v>#REF!</v>
      </c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</row>
    <row r="173" spans="1:38" s="124" customFormat="1" ht="19.5" customHeight="1" x14ac:dyDescent="0.2">
      <c r="A173" s="27" t="s">
        <v>219</v>
      </c>
      <c r="B173" s="543">
        <v>650</v>
      </c>
      <c r="C173" s="544">
        <v>5</v>
      </c>
      <c r="D173" s="545">
        <v>1</v>
      </c>
      <c r="E173" s="625" t="s">
        <v>231</v>
      </c>
      <c r="F173" s="610">
        <v>800</v>
      </c>
      <c r="G173" s="593">
        <f>G174</f>
        <v>1800</v>
      </c>
      <c r="H173" s="83" t="e">
        <f>H174</f>
        <v>#REF!</v>
      </c>
      <c r="I173" s="117" t="e">
        <f>I174</f>
        <v>#REF!</v>
      </c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85"/>
      <c r="AL173" s="85"/>
    </row>
    <row r="174" spans="1:38" s="124" customFormat="1" ht="31.15" customHeight="1" x14ac:dyDescent="0.2">
      <c r="A174" s="578" t="s">
        <v>129</v>
      </c>
      <c r="B174" s="543">
        <v>650</v>
      </c>
      <c r="C174" s="544">
        <v>5</v>
      </c>
      <c r="D174" s="545">
        <v>1</v>
      </c>
      <c r="E174" s="625" t="s">
        <v>231</v>
      </c>
      <c r="F174" s="610">
        <v>810</v>
      </c>
      <c r="G174" s="593">
        <f>'приложение 3 (№7 2019г.)'!G179</f>
        <v>1800</v>
      </c>
      <c r="H174" s="83" t="e">
        <f>#REF!</f>
        <v>#REF!</v>
      </c>
      <c r="I174" s="117" t="e">
        <f>#REF!</f>
        <v>#REF!</v>
      </c>
      <c r="J174" s="85"/>
      <c r="K174" s="85"/>
      <c r="L174" s="85"/>
      <c r="M174" s="85"/>
      <c r="N174" s="85"/>
      <c r="O174" s="85"/>
      <c r="P174" s="85"/>
      <c r="Q174" s="85"/>
      <c r="R174" s="85"/>
      <c r="S174" s="85"/>
      <c r="T174" s="85"/>
      <c r="U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85"/>
      <c r="AL174" s="85"/>
    </row>
    <row r="175" spans="1:38" s="90" customFormat="1" ht="21" customHeight="1" x14ac:dyDescent="0.2">
      <c r="A175" s="672" t="s">
        <v>271</v>
      </c>
      <c r="B175" s="635">
        <v>650</v>
      </c>
      <c r="C175" s="636">
        <v>8</v>
      </c>
      <c r="D175" s="637">
        <v>1</v>
      </c>
      <c r="E175" s="673" t="s">
        <v>272</v>
      </c>
      <c r="F175" s="674"/>
      <c r="G175" s="675">
        <f>G176+G183</f>
        <v>26023.1</v>
      </c>
      <c r="H175" s="92" t="e">
        <f>H176+H183</f>
        <v>#REF!</v>
      </c>
      <c r="I175" s="131" t="e">
        <f>I176+I183</f>
        <v>#REF!</v>
      </c>
    </row>
    <row r="176" spans="1:38" s="91" customFormat="1" x14ac:dyDescent="0.2">
      <c r="A176" s="671" t="s">
        <v>273</v>
      </c>
      <c r="B176" s="676">
        <v>650</v>
      </c>
      <c r="C176" s="544">
        <v>8</v>
      </c>
      <c r="D176" s="545">
        <v>1</v>
      </c>
      <c r="E176" s="625" t="s">
        <v>274</v>
      </c>
      <c r="F176" s="610"/>
      <c r="G176" s="593">
        <f>G177+G179+G181</f>
        <v>25654.6</v>
      </c>
      <c r="H176" s="83" t="e">
        <f>H177+H179+H181</f>
        <v>#REF!</v>
      </c>
      <c r="I176" s="117" t="e">
        <f>I177+I179+I181</f>
        <v>#REF!</v>
      </c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90"/>
      <c r="AL176" s="90"/>
    </row>
    <row r="177" spans="1:38" s="124" customFormat="1" ht="47.25" x14ac:dyDescent="0.2">
      <c r="A177" s="578" t="s">
        <v>118</v>
      </c>
      <c r="B177" s="676">
        <v>650</v>
      </c>
      <c r="C177" s="544">
        <v>8</v>
      </c>
      <c r="D177" s="545">
        <v>1</v>
      </c>
      <c r="E177" s="625" t="s">
        <v>274</v>
      </c>
      <c r="F177" s="554">
        <v>100</v>
      </c>
      <c r="G177" s="593">
        <f>G178</f>
        <v>23002.1</v>
      </c>
      <c r="H177" s="83" t="e">
        <f>H178</f>
        <v>#REF!</v>
      </c>
      <c r="I177" s="117" t="e">
        <f>I178</f>
        <v>#REF!</v>
      </c>
      <c r="J177" s="85"/>
      <c r="K177" s="85"/>
      <c r="L177" s="85"/>
      <c r="M177" s="85"/>
      <c r="N177" s="85"/>
      <c r="O177" s="85"/>
      <c r="P177" s="85"/>
      <c r="Q177" s="85"/>
      <c r="R177" s="85"/>
      <c r="S177" s="85"/>
      <c r="T177" s="85"/>
      <c r="U177" s="85"/>
      <c r="V177" s="85"/>
      <c r="W177" s="85"/>
      <c r="X177" s="85"/>
      <c r="Y177" s="85"/>
      <c r="Z177" s="85"/>
      <c r="AA177" s="85"/>
      <c r="AB177" s="85"/>
      <c r="AC177" s="85"/>
      <c r="AD177" s="85"/>
      <c r="AE177" s="85"/>
      <c r="AF177" s="85"/>
      <c r="AG177" s="85"/>
      <c r="AH177" s="85"/>
      <c r="AI177" s="85"/>
      <c r="AJ177" s="85"/>
      <c r="AK177" s="85"/>
      <c r="AL177" s="85"/>
    </row>
    <row r="178" spans="1:38" s="124" customFormat="1" x14ac:dyDescent="0.2">
      <c r="A178" s="677" t="s">
        <v>259</v>
      </c>
      <c r="B178" s="676">
        <v>650</v>
      </c>
      <c r="C178" s="544">
        <v>8</v>
      </c>
      <c r="D178" s="545">
        <v>1</v>
      </c>
      <c r="E178" s="625" t="s">
        <v>274</v>
      </c>
      <c r="F178" s="554">
        <v>110</v>
      </c>
      <c r="G178" s="593">
        <f>'приложение 3 (№7 2019г.)'!G238</f>
        <v>23002.1</v>
      </c>
      <c r="H178" s="83" t="e">
        <f>#REF!+#REF!</f>
        <v>#REF!</v>
      </c>
      <c r="I178" s="117" t="e">
        <f>#REF!+#REF!</f>
        <v>#REF!</v>
      </c>
      <c r="J178" s="85"/>
      <c r="K178" s="85"/>
      <c r="L178" s="85"/>
      <c r="M178" s="85"/>
      <c r="N178" s="85"/>
      <c r="O178" s="85"/>
      <c r="P178" s="85"/>
      <c r="Q178" s="85"/>
      <c r="R178" s="85"/>
      <c r="S178" s="85"/>
      <c r="T178" s="85"/>
      <c r="U178" s="85"/>
      <c r="V178" s="85"/>
      <c r="W178" s="85"/>
      <c r="X178" s="85"/>
      <c r="Y178" s="85"/>
      <c r="Z178" s="85"/>
      <c r="AA178" s="85"/>
      <c r="AB178" s="85"/>
      <c r="AC178" s="85"/>
      <c r="AD178" s="85"/>
      <c r="AE178" s="85"/>
      <c r="AF178" s="85"/>
      <c r="AG178" s="85"/>
      <c r="AH178" s="85"/>
      <c r="AI178" s="85"/>
      <c r="AJ178" s="85"/>
      <c r="AK178" s="85"/>
      <c r="AL178" s="85"/>
    </row>
    <row r="179" spans="1:38" s="124" customFormat="1" ht="31.5" x14ac:dyDescent="0.2">
      <c r="A179" s="27" t="s">
        <v>219</v>
      </c>
      <c r="B179" s="676">
        <v>650</v>
      </c>
      <c r="C179" s="544">
        <v>8</v>
      </c>
      <c r="D179" s="545">
        <v>1</v>
      </c>
      <c r="E179" s="625" t="s">
        <v>274</v>
      </c>
      <c r="F179" s="554">
        <v>200</v>
      </c>
      <c r="G179" s="593">
        <f>G180</f>
        <v>2612.5</v>
      </c>
      <c r="H179" s="83" t="e">
        <f>H180</f>
        <v>#REF!</v>
      </c>
      <c r="I179" s="117" t="e">
        <f>I180</f>
        <v>#REF!</v>
      </c>
      <c r="J179" s="85"/>
      <c r="K179" s="85"/>
      <c r="L179" s="85"/>
      <c r="M179" s="85"/>
      <c r="N179" s="85"/>
      <c r="O179" s="85"/>
      <c r="P179" s="85"/>
      <c r="Q179" s="85"/>
      <c r="R179" s="85"/>
      <c r="S179" s="85"/>
      <c r="T179" s="85"/>
      <c r="U179" s="85"/>
      <c r="V179" s="85"/>
      <c r="W179" s="85"/>
      <c r="X179" s="85"/>
      <c r="Y179" s="85"/>
      <c r="Z179" s="85"/>
      <c r="AA179" s="85"/>
      <c r="AB179" s="85"/>
      <c r="AC179" s="85"/>
      <c r="AD179" s="85"/>
      <c r="AE179" s="85"/>
      <c r="AF179" s="85"/>
      <c r="AG179" s="85"/>
      <c r="AH179" s="85"/>
      <c r="AI179" s="85"/>
      <c r="AJ179" s="85"/>
      <c r="AK179" s="85"/>
      <c r="AL179" s="85"/>
    </row>
    <row r="180" spans="1:38" s="124" customFormat="1" ht="31.5" x14ac:dyDescent="0.2">
      <c r="A180" s="578" t="s">
        <v>129</v>
      </c>
      <c r="B180" s="676">
        <v>650</v>
      </c>
      <c r="C180" s="544">
        <v>8</v>
      </c>
      <c r="D180" s="545">
        <v>1</v>
      </c>
      <c r="E180" s="625" t="s">
        <v>274</v>
      </c>
      <c r="F180" s="554">
        <v>240</v>
      </c>
      <c r="G180" s="593">
        <f>'приложение 3 (№7 2019г.)'!G240</f>
        <v>2612.5</v>
      </c>
      <c r="H180" s="83" t="e">
        <f>#REF!+#REF!+#REF!</f>
        <v>#REF!</v>
      </c>
      <c r="I180" s="117" t="e">
        <f>#REF!+#REF!+#REF!</f>
        <v>#REF!</v>
      </c>
      <c r="J180" s="85"/>
      <c r="K180" s="85"/>
      <c r="L180" s="85"/>
      <c r="M180" s="85"/>
      <c r="N180" s="85"/>
      <c r="O180" s="85"/>
      <c r="P180" s="85"/>
      <c r="Q180" s="85"/>
      <c r="R180" s="85"/>
      <c r="S180" s="85"/>
      <c r="T180" s="85"/>
      <c r="U180" s="85"/>
      <c r="V180" s="85"/>
      <c r="W180" s="85"/>
      <c r="X180" s="85"/>
      <c r="Y180" s="85"/>
      <c r="Z180" s="85"/>
      <c r="AA180" s="85"/>
      <c r="AB180" s="85"/>
      <c r="AC180" s="85"/>
      <c r="AD180" s="85"/>
      <c r="AE180" s="85"/>
      <c r="AF180" s="85"/>
      <c r="AG180" s="85"/>
      <c r="AH180" s="85"/>
      <c r="AI180" s="85"/>
      <c r="AJ180" s="85"/>
      <c r="AK180" s="85"/>
      <c r="AL180" s="85"/>
    </row>
    <row r="181" spans="1:38" s="134" customFormat="1" ht="15" customHeight="1" x14ac:dyDescent="0.2">
      <c r="A181" s="578" t="s">
        <v>150</v>
      </c>
      <c r="B181" s="676">
        <v>650</v>
      </c>
      <c r="C181" s="544">
        <v>8</v>
      </c>
      <c r="D181" s="545">
        <v>1</v>
      </c>
      <c r="E181" s="647" t="s">
        <v>274</v>
      </c>
      <c r="F181" s="554">
        <v>800</v>
      </c>
      <c r="G181" s="570">
        <f>G182</f>
        <v>40</v>
      </c>
      <c r="H181" s="132" t="e">
        <f>H182</f>
        <v>#REF!</v>
      </c>
      <c r="I181" s="133" t="e">
        <f>I182</f>
        <v>#REF!</v>
      </c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90"/>
      <c r="Z181" s="90"/>
      <c r="AA181" s="90"/>
      <c r="AB181" s="90"/>
      <c r="AC181" s="90"/>
      <c r="AD181" s="90"/>
      <c r="AE181" s="90"/>
      <c r="AF181" s="90"/>
      <c r="AG181" s="90"/>
      <c r="AH181" s="90"/>
      <c r="AI181" s="90"/>
      <c r="AJ181" s="90"/>
      <c r="AK181" s="90"/>
      <c r="AL181" s="90"/>
    </row>
    <row r="182" spans="1:38" s="134" customFormat="1" ht="15" customHeight="1" x14ac:dyDescent="0.2">
      <c r="A182" s="578" t="s">
        <v>152</v>
      </c>
      <c r="B182" s="676">
        <v>650</v>
      </c>
      <c r="C182" s="544">
        <v>8</v>
      </c>
      <c r="D182" s="545">
        <v>1</v>
      </c>
      <c r="E182" s="647" t="s">
        <v>274</v>
      </c>
      <c r="F182" s="554">
        <v>850</v>
      </c>
      <c r="G182" s="570">
        <f>'приложение 3 (№7 2019г.)'!G242</f>
        <v>40</v>
      </c>
      <c r="H182" s="132" t="e">
        <f>#REF!</f>
        <v>#REF!</v>
      </c>
      <c r="I182" s="133" t="e">
        <f>#REF!</f>
        <v>#REF!</v>
      </c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90"/>
      <c r="Z182" s="90"/>
      <c r="AA182" s="90"/>
      <c r="AB182" s="90"/>
      <c r="AC182" s="90"/>
      <c r="AD182" s="90"/>
      <c r="AE182" s="90"/>
      <c r="AF182" s="90"/>
      <c r="AG182" s="90"/>
      <c r="AH182" s="90"/>
      <c r="AI182" s="90"/>
      <c r="AJ182" s="90"/>
      <c r="AK182" s="90"/>
      <c r="AL182" s="90"/>
    </row>
    <row r="183" spans="1:38" s="91" customFormat="1" x14ac:dyDescent="0.2">
      <c r="A183" s="564" t="s">
        <v>275</v>
      </c>
      <c r="B183" s="642">
        <v>650</v>
      </c>
      <c r="C183" s="643">
        <v>8</v>
      </c>
      <c r="D183" s="644">
        <v>1</v>
      </c>
      <c r="E183" s="571" t="s">
        <v>276</v>
      </c>
      <c r="F183" s="550"/>
      <c r="G183" s="570">
        <f t="shared" ref="G183:I184" si="11">G184</f>
        <v>368.5</v>
      </c>
      <c r="H183" s="92" t="e">
        <f t="shared" si="11"/>
        <v>#REF!</v>
      </c>
      <c r="I183" s="131" t="e">
        <f t="shared" si="11"/>
        <v>#REF!</v>
      </c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90"/>
      <c r="AC183" s="90"/>
      <c r="AD183" s="90"/>
      <c r="AE183" s="90"/>
      <c r="AF183" s="90"/>
      <c r="AG183" s="90"/>
      <c r="AH183" s="90"/>
      <c r="AI183" s="90"/>
      <c r="AJ183" s="90"/>
      <c r="AK183" s="90"/>
      <c r="AL183" s="90"/>
    </row>
    <row r="184" spans="1:38" s="91" customFormat="1" ht="31.5" x14ac:dyDescent="0.2">
      <c r="A184" s="27" t="s">
        <v>219</v>
      </c>
      <c r="B184" s="642">
        <v>650</v>
      </c>
      <c r="C184" s="643">
        <v>8</v>
      </c>
      <c r="D184" s="644">
        <v>1</v>
      </c>
      <c r="E184" s="571" t="s">
        <v>276</v>
      </c>
      <c r="F184" s="554">
        <v>200</v>
      </c>
      <c r="G184" s="570">
        <f t="shared" si="11"/>
        <v>368.5</v>
      </c>
      <c r="H184" s="92" t="e">
        <f t="shared" si="11"/>
        <v>#REF!</v>
      </c>
      <c r="I184" s="131" t="e">
        <f t="shared" si="11"/>
        <v>#REF!</v>
      </c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  <c r="AC184" s="90"/>
      <c r="AD184" s="90"/>
      <c r="AE184" s="90"/>
      <c r="AF184" s="90"/>
      <c r="AG184" s="90"/>
      <c r="AH184" s="90"/>
      <c r="AI184" s="90"/>
      <c r="AJ184" s="90"/>
      <c r="AK184" s="90"/>
      <c r="AL184" s="90"/>
    </row>
    <row r="185" spans="1:38" s="91" customFormat="1" ht="31.5" x14ac:dyDescent="0.2">
      <c r="A185" s="578" t="s">
        <v>129</v>
      </c>
      <c r="B185" s="642">
        <v>650</v>
      </c>
      <c r="C185" s="643">
        <v>8</v>
      </c>
      <c r="D185" s="644">
        <v>1</v>
      </c>
      <c r="E185" s="571" t="s">
        <v>276</v>
      </c>
      <c r="F185" s="554">
        <v>240</v>
      </c>
      <c r="G185" s="570">
        <f>'приложение 3 (№7 2019г.)'!G245</f>
        <v>368.5</v>
      </c>
      <c r="H185" s="92" t="e">
        <f>#REF!</f>
        <v>#REF!</v>
      </c>
      <c r="I185" s="131" t="e">
        <f>#REF!</f>
        <v>#REF!</v>
      </c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  <c r="AD185" s="90"/>
      <c r="AE185" s="90"/>
      <c r="AF185" s="90"/>
      <c r="AG185" s="90"/>
      <c r="AH185" s="90"/>
      <c r="AI185" s="90"/>
      <c r="AJ185" s="90"/>
      <c r="AK185" s="90"/>
      <c r="AL185" s="90"/>
    </row>
    <row r="186" spans="1:38" s="134" customFormat="1" x14ac:dyDescent="0.2">
      <c r="A186" s="655" t="s">
        <v>131</v>
      </c>
      <c r="B186" s="668">
        <v>650</v>
      </c>
      <c r="C186" s="657">
        <v>1</v>
      </c>
      <c r="D186" s="658">
        <v>11</v>
      </c>
      <c r="E186" s="678" t="s">
        <v>132</v>
      </c>
      <c r="F186" s="679"/>
      <c r="G186" s="661">
        <f>G187</f>
        <v>275.7</v>
      </c>
      <c r="H186" s="135"/>
      <c r="I186" s="136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  <c r="AA186" s="90"/>
      <c r="AB186" s="90"/>
      <c r="AC186" s="90"/>
      <c r="AD186" s="90"/>
      <c r="AE186" s="90"/>
      <c r="AF186" s="90"/>
      <c r="AG186" s="90"/>
      <c r="AH186" s="90"/>
      <c r="AI186" s="90"/>
      <c r="AJ186" s="90"/>
      <c r="AK186" s="90"/>
      <c r="AL186" s="90"/>
    </row>
    <row r="187" spans="1:38" s="134" customFormat="1" x14ac:dyDescent="0.2">
      <c r="A187" s="552" t="s">
        <v>133</v>
      </c>
      <c r="B187" s="543">
        <v>650</v>
      </c>
      <c r="C187" s="544">
        <v>1</v>
      </c>
      <c r="D187" s="545">
        <v>11</v>
      </c>
      <c r="E187" s="647" t="s">
        <v>134</v>
      </c>
      <c r="F187" s="610"/>
      <c r="G187" s="593">
        <f>G188</f>
        <v>275.7</v>
      </c>
      <c r="H187" s="135"/>
      <c r="I187" s="136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  <c r="AA187" s="90"/>
      <c r="AB187" s="90"/>
      <c r="AC187" s="90"/>
      <c r="AD187" s="90"/>
      <c r="AE187" s="90"/>
      <c r="AF187" s="90"/>
      <c r="AG187" s="90"/>
      <c r="AH187" s="90"/>
      <c r="AI187" s="90"/>
      <c r="AJ187" s="90"/>
      <c r="AK187" s="90"/>
      <c r="AL187" s="90"/>
    </row>
    <row r="188" spans="1:38" s="134" customFormat="1" x14ac:dyDescent="0.25">
      <c r="A188" s="680" t="s">
        <v>135</v>
      </c>
      <c r="B188" s="543">
        <v>650</v>
      </c>
      <c r="C188" s="544">
        <v>1</v>
      </c>
      <c r="D188" s="545">
        <v>11</v>
      </c>
      <c r="E188" s="647" t="s">
        <v>134</v>
      </c>
      <c r="F188" s="610">
        <v>800</v>
      </c>
      <c r="G188" s="593">
        <f>G189</f>
        <v>275.7</v>
      </c>
      <c r="H188" s="135"/>
      <c r="I188" s="136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  <c r="AA188" s="90"/>
      <c r="AB188" s="90"/>
      <c r="AC188" s="90"/>
      <c r="AD188" s="90"/>
      <c r="AE188" s="90"/>
      <c r="AF188" s="90"/>
      <c r="AG188" s="90"/>
      <c r="AH188" s="90"/>
      <c r="AI188" s="90"/>
      <c r="AJ188" s="90"/>
      <c r="AK188" s="90"/>
      <c r="AL188" s="90"/>
    </row>
    <row r="189" spans="1:38" s="134" customFormat="1" x14ac:dyDescent="0.25">
      <c r="A189" s="680" t="s">
        <v>136</v>
      </c>
      <c r="B189" s="543">
        <v>650</v>
      </c>
      <c r="C189" s="544">
        <v>1</v>
      </c>
      <c r="D189" s="545">
        <v>11</v>
      </c>
      <c r="E189" s="647" t="s">
        <v>134</v>
      </c>
      <c r="F189" s="610">
        <v>870</v>
      </c>
      <c r="G189" s="593">
        <f>'приложение 3 (№7 2019г.)'!G41</f>
        <v>275.7</v>
      </c>
      <c r="H189" s="135"/>
      <c r="I189" s="136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90"/>
      <c r="Y189" s="90"/>
      <c r="Z189" s="90"/>
      <c r="AA189" s="90"/>
      <c r="AB189" s="90"/>
      <c r="AC189" s="90"/>
      <c r="AD189" s="90"/>
      <c r="AE189" s="90"/>
      <c r="AF189" s="90"/>
      <c r="AG189" s="90"/>
      <c r="AH189" s="90"/>
      <c r="AI189" s="90"/>
      <c r="AJ189" s="90"/>
      <c r="AK189" s="90"/>
      <c r="AL189" s="90"/>
    </row>
    <row r="190" spans="1:38" s="85" customFormat="1" x14ac:dyDescent="0.2">
      <c r="A190" s="634" t="s">
        <v>112</v>
      </c>
      <c r="B190" s="635">
        <v>650</v>
      </c>
      <c r="C190" s="636">
        <v>11</v>
      </c>
      <c r="D190" s="637" t="s">
        <v>109</v>
      </c>
      <c r="E190" s="681" t="s">
        <v>315</v>
      </c>
      <c r="F190" s="679"/>
      <c r="G190" s="661">
        <f>G191+G196</f>
        <v>15909.3</v>
      </c>
      <c r="H190" s="83">
        <v>0</v>
      </c>
      <c r="I190" s="117">
        <v>0</v>
      </c>
    </row>
    <row r="191" spans="1:38" s="85" customFormat="1" x14ac:dyDescent="0.2">
      <c r="A191" s="671" t="s">
        <v>273</v>
      </c>
      <c r="B191" s="642">
        <v>650</v>
      </c>
      <c r="C191" s="643">
        <v>11</v>
      </c>
      <c r="D191" s="644" t="s">
        <v>109</v>
      </c>
      <c r="E191" s="625" t="s">
        <v>316</v>
      </c>
      <c r="F191" s="610"/>
      <c r="G191" s="590">
        <f>G192+G194</f>
        <v>15833.3</v>
      </c>
      <c r="H191" s="83" t="e">
        <f>H192+H194</f>
        <v>#REF!</v>
      </c>
      <c r="I191" s="117" t="e">
        <f>I192+I194</f>
        <v>#REF!</v>
      </c>
    </row>
    <row r="192" spans="1:38" s="85" customFormat="1" ht="47.25" x14ac:dyDescent="0.2">
      <c r="A192" s="578" t="s">
        <v>118</v>
      </c>
      <c r="B192" s="565">
        <v>650</v>
      </c>
      <c r="C192" s="566">
        <v>11</v>
      </c>
      <c r="D192" s="567" t="s">
        <v>109</v>
      </c>
      <c r="E192" s="546" t="s">
        <v>316</v>
      </c>
      <c r="F192" s="554">
        <v>100</v>
      </c>
      <c r="G192" s="570">
        <f>G193</f>
        <v>13569.5</v>
      </c>
      <c r="H192" s="86" t="e">
        <f>H193</f>
        <v>#REF!</v>
      </c>
      <c r="I192" s="123" t="e">
        <f>I193</f>
        <v>#REF!</v>
      </c>
    </row>
    <row r="193" spans="1:38" s="85" customFormat="1" x14ac:dyDescent="0.2">
      <c r="A193" s="677" t="s">
        <v>259</v>
      </c>
      <c r="B193" s="565">
        <v>650</v>
      </c>
      <c r="C193" s="566">
        <v>11</v>
      </c>
      <c r="D193" s="567" t="s">
        <v>109</v>
      </c>
      <c r="E193" s="571" t="s">
        <v>316</v>
      </c>
      <c r="F193" s="682">
        <v>110</v>
      </c>
      <c r="G193" s="548">
        <f>'приложение 3 (№7 2019г.)'!G295</f>
        <v>13569.5</v>
      </c>
      <c r="H193" s="86" t="e">
        <f>#REF!+#REF!</f>
        <v>#REF!</v>
      </c>
      <c r="I193" s="123" t="e">
        <f>#REF!+#REF!</f>
        <v>#REF!</v>
      </c>
    </row>
    <row r="194" spans="1:38" s="85" customFormat="1" ht="31.5" x14ac:dyDescent="0.2">
      <c r="A194" s="27" t="s">
        <v>219</v>
      </c>
      <c r="B194" s="565">
        <v>650</v>
      </c>
      <c r="C194" s="566">
        <v>11</v>
      </c>
      <c r="D194" s="567" t="s">
        <v>109</v>
      </c>
      <c r="E194" s="571" t="s">
        <v>316</v>
      </c>
      <c r="F194" s="554">
        <v>200</v>
      </c>
      <c r="G194" s="556">
        <f>G195</f>
        <v>2263.8000000000002</v>
      </c>
      <c r="H194" s="86" t="e">
        <f>H195</f>
        <v>#REF!</v>
      </c>
      <c r="I194" s="123" t="e">
        <f>I195</f>
        <v>#REF!</v>
      </c>
    </row>
    <row r="195" spans="1:38" s="85" customFormat="1" ht="31.5" x14ac:dyDescent="0.2">
      <c r="A195" s="578" t="s">
        <v>129</v>
      </c>
      <c r="B195" s="565">
        <v>650</v>
      </c>
      <c r="C195" s="566">
        <v>11</v>
      </c>
      <c r="D195" s="567" t="s">
        <v>109</v>
      </c>
      <c r="E195" s="571" t="s">
        <v>316</v>
      </c>
      <c r="F195" s="554">
        <v>240</v>
      </c>
      <c r="G195" s="590">
        <f>'приложение 3 (№7 2019г.)'!G297</f>
        <v>2263.8000000000002</v>
      </c>
      <c r="H195" s="86" t="e">
        <f>#REF!</f>
        <v>#REF!</v>
      </c>
      <c r="I195" s="123" t="e">
        <f>#REF!</f>
        <v>#REF!</v>
      </c>
    </row>
    <row r="196" spans="1:38" s="91" customFormat="1" ht="31.5" x14ac:dyDescent="0.2">
      <c r="A196" s="564" t="s">
        <v>317</v>
      </c>
      <c r="B196" s="642">
        <v>650</v>
      </c>
      <c r="C196" s="643">
        <v>11</v>
      </c>
      <c r="D196" s="644" t="s">
        <v>109</v>
      </c>
      <c r="E196" s="571" t="s">
        <v>318</v>
      </c>
      <c r="F196" s="569"/>
      <c r="G196" s="570">
        <f t="shared" ref="G196:I197" si="12">G197</f>
        <v>76</v>
      </c>
      <c r="H196" s="92" t="e">
        <f t="shared" si="12"/>
        <v>#REF!</v>
      </c>
      <c r="I196" s="131" t="e">
        <f t="shared" si="12"/>
        <v>#REF!</v>
      </c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90"/>
      <c r="Y196" s="90"/>
      <c r="Z196" s="90"/>
      <c r="AA196" s="90"/>
      <c r="AB196" s="90"/>
      <c r="AC196" s="90"/>
      <c r="AD196" s="90"/>
      <c r="AE196" s="90"/>
      <c r="AF196" s="90"/>
      <c r="AG196" s="90"/>
      <c r="AH196" s="90"/>
      <c r="AI196" s="90"/>
      <c r="AJ196" s="90"/>
      <c r="AK196" s="90"/>
      <c r="AL196" s="90"/>
    </row>
    <row r="197" spans="1:38" s="91" customFormat="1" ht="31.5" x14ac:dyDescent="0.2">
      <c r="A197" s="27" t="s">
        <v>219</v>
      </c>
      <c r="B197" s="642">
        <v>650</v>
      </c>
      <c r="C197" s="643">
        <v>11</v>
      </c>
      <c r="D197" s="644" t="s">
        <v>109</v>
      </c>
      <c r="E197" s="571" t="s">
        <v>318</v>
      </c>
      <c r="F197" s="554">
        <v>200</v>
      </c>
      <c r="G197" s="570">
        <f t="shared" si="12"/>
        <v>76</v>
      </c>
      <c r="H197" s="92" t="e">
        <f t="shared" si="12"/>
        <v>#REF!</v>
      </c>
      <c r="I197" s="131" t="e">
        <f t="shared" si="12"/>
        <v>#REF!</v>
      </c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0"/>
      <c r="U197" s="90"/>
      <c r="V197" s="90"/>
      <c r="W197" s="90"/>
      <c r="X197" s="90"/>
      <c r="Y197" s="90"/>
      <c r="Z197" s="90"/>
      <c r="AA197" s="90"/>
      <c r="AB197" s="90"/>
      <c r="AC197" s="90"/>
      <c r="AD197" s="90"/>
      <c r="AE197" s="90"/>
      <c r="AF197" s="90"/>
      <c r="AG197" s="90"/>
      <c r="AH197" s="90"/>
      <c r="AI197" s="90"/>
      <c r="AJ197" s="90"/>
      <c r="AK197" s="90"/>
      <c r="AL197" s="90"/>
    </row>
    <row r="198" spans="1:38" s="91" customFormat="1" ht="30" customHeight="1" thickBot="1" x14ac:dyDescent="0.25">
      <c r="A198" s="578" t="s">
        <v>129</v>
      </c>
      <c r="B198" s="642">
        <v>650</v>
      </c>
      <c r="C198" s="643">
        <v>11</v>
      </c>
      <c r="D198" s="644" t="s">
        <v>109</v>
      </c>
      <c r="E198" s="683" t="s">
        <v>318</v>
      </c>
      <c r="F198" s="684">
        <v>240</v>
      </c>
      <c r="G198" s="685">
        <f>'приложение 3 (№7 2019г.)'!G300</f>
        <v>76</v>
      </c>
      <c r="H198" s="92" t="e">
        <f>#REF!</f>
        <v>#REF!</v>
      </c>
      <c r="I198" s="131" t="e">
        <f>#REF!</f>
        <v>#REF!</v>
      </c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0"/>
      <c r="V198" s="90"/>
      <c r="W198" s="90"/>
      <c r="X198" s="90"/>
      <c r="Y198" s="90"/>
      <c r="Z198" s="90"/>
      <c r="AA198" s="90"/>
      <c r="AB198" s="90"/>
      <c r="AC198" s="90"/>
      <c r="AD198" s="90"/>
      <c r="AE198" s="90"/>
      <c r="AF198" s="90"/>
      <c r="AG198" s="90"/>
      <c r="AH198" s="90"/>
      <c r="AI198" s="90"/>
      <c r="AJ198" s="90"/>
      <c r="AK198" s="90"/>
      <c r="AL198" s="90"/>
    </row>
    <row r="199" spans="1:38" s="85" customFormat="1" ht="47.45" customHeight="1" x14ac:dyDescent="0.2">
      <c r="A199" s="634" t="s">
        <v>153</v>
      </c>
      <c r="B199" s="635">
        <v>650</v>
      </c>
      <c r="C199" s="636">
        <v>11</v>
      </c>
      <c r="D199" s="637" t="s">
        <v>109</v>
      </c>
      <c r="E199" s="681" t="s">
        <v>154</v>
      </c>
      <c r="F199" s="639"/>
      <c r="G199" s="640">
        <f>G200</f>
        <v>8673</v>
      </c>
      <c r="H199" s="83">
        <v>0</v>
      </c>
      <c r="I199" s="117">
        <v>0</v>
      </c>
    </row>
    <row r="200" spans="1:38" s="85" customFormat="1" ht="18.600000000000001" customHeight="1" x14ac:dyDescent="0.2">
      <c r="A200" s="578" t="s">
        <v>333</v>
      </c>
      <c r="B200" s="565">
        <v>650</v>
      </c>
      <c r="C200" s="566">
        <v>11</v>
      </c>
      <c r="D200" s="567" t="s">
        <v>109</v>
      </c>
      <c r="E200" s="546" t="s">
        <v>154</v>
      </c>
      <c r="F200" s="554">
        <v>500</v>
      </c>
      <c r="G200" s="590">
        <f>G201</f>
        <v>8673</v>
      </c>
      <c r="H200" s="86" t="e">
        <f>H201</f>
        <v>#REF!</v>
      </c>
      <c r="I200" s="123" t="e">
        <f>I201</f>
        <v>#REF!</v>
      </c>
    </row>
    <row r="201" spans="1:38" s="85" customFormat="1" ht="24.6" customHeight="1" x14ac:dyDescent="0.2">
      <c r="A201" s="677" t="s">
        <v>334</v>
      </c>
      <c r="B201" s="565">
        <v>650</v>
      </c>
      <c r="C201" s="566">
        <v>11</v>
      </c>
      <c r="D201" s="567" t="s">
        <v>109</v>
      </c>
      <c r="E201" s="571" t="s">
        <v>154</v>
      </c>
      <c r="F201" s="682">
        <v>540</v>
      </c>
      <c r="G201" s="551">
        <f>'приложение 3 (№7 2019г.)'!G183+'приложение 3 (№7 2019г.)'!G67</f>
        <v>8673</v>
      </c>
      <c r="H201" s="86" t="e">
        <f>#REF!+#REF!</f>
        <v>#REF!</v>
      </c>
      <c r="I201" s="123" t="e">
        <f>#REF!+#REF!</f>
        <v>#REF!</v>
      </c>
    </row>
    <row r="202" spans="1:38" s="85" customFormat="1" ht="36.6" customHeight="1" x14ac:dyDescent="0.2">
      <c r="A202" s="634" t="s">
        <v>414</v>
      </c>
      <c r="B202" s="635">
        <v>650</v>
      </c>
      <c r="C202" s="636">
        <v>11</v>
      </c>
      <c r="D202" s="637" t="s">
        <v>109</v>
      </c>
      <c r="E202" s="681" t="s">
        <v>413</v>
      </c>
      <c r="F202" s="639"/>
      <c r="G202" s="675">
        <f>G203</f>
        <v>383.7</v>
      </c>
      <c r="H202" s="83">
        <v>0</v>
      </c>
      <c r="I202" s="117">
        <v>0</v>
      </c>
    </row>
    <row r="203" spans="1:38" s="85" customFormat="1" ht="34.15" customHeight="1" x14ac:dyDescent="0.2">
      <c r="A203" s="578" t="s">
        <v>416</v>
      </c>
      <c r="B203" s="565">
        <v>650</v>
      </c>
      <c r="C203" s="566">
        <v>11</v>
      </c>
      <c r="D203" s="567" t="s">
        <v>109</v>
      </c>
      <c r="E203" s="546" t="s">
        <v>415</v>
      </c>
      <c r="F203" s="554"/>
      <c r="G203" s="570">
        <f>G204</f>
        <v>383.7</v>
      </c>
      <c r="H203" s="86" t="e">
        <f>H204</f>
        <v>#REF!</v>
      </c>
      <c r="I203" s="123" t="e">
        <f>I204</f>
        <v>#REF!</v>
      </c>
    </row>
    <row r="204" spans="1:38" s="85" customFormat="1" ht="32.25" customHeight="1" x14ac:dyDescent="0.2">
      <c r="A204" s="578" t="s">
        <v>219</v>
      </c>
      <c r="B204" s="565">
        <v>650</v>
      </c>
      <c r="C204" s="566">
        <v>11</v>
      </c>
      <c r="D204" s="567" t="s">
        <v>109</v>
      </c>
      <c r="E204" s="546" t="s">
        <v>415</v>
      </c>
      <c r="F204" s="554">
        <v>200</v>
      </c>
      <c r="G204" s="590">
        <f>G205</f>
        <v>383.7</v>
      </c>
      <c r="H204" s="86" t="e">
        <f>H205</f>
        <v>#REF!</v>
      </c>
      <c r="I204" s="123" t="e">
        <f>I205</f>
        <v>#REF!</v>
      </c>
    </row>
    <row r="205" spans="1:38" s="85" customFormat="1" ht="32.25" customHeight="1" thickBot="1" x14ac:dyDescent="0.25">
      <c r="A205" s="677" t="s">
        <v>129</v>
      </c>
      <c r="B205" s="565">
        <v>650</v>
      </c>
      <c r="C205" s="566">
        <v>11</v>
      </c>
      <c r="D205" s="567" t="s">
        <v>109</v>
      </c>
      <c r="E205" s="571" t="s">
        <v>415</v>
      </c>
      <c r="F205" s="682">
        <v>240</v>
      </c>
      <c r="G205" s="548">
        <f>'приложение 3 (№7 2019г.)'!G250</f>
        <v>383.7</v>
      </c>
      <c r="H205" s="86" t="e">
        <f>#REF!+#REF!</f>
        <v>#REF!</v>
      </c>
      <c r="I205" s="123" t="e">
        <f>#REF!+#REF!</f>
        <v>#REF!</v>
      </c>
    </row>
    <row r="206" spans="1:38" ht="16.5" thickBot="1" x14ac:dyDescent="0.3">
      <c r="A206" s="686" t="s">
        <v>335</v>
      </c>
      <c r="B206" s="687"/>
      <c r="C206" s="687"/>
      <c r="D206" s="687"/>
      <c r="E206" s="688"/>
      <c r="F206" s="689"/>
      <c r="G206" s="690">
        <f>G209</f>
        <v>435.5</v>
      </c>
      <c r="H206" s="137"/>
      <c r="I206" s="137"/>
      <c r="J206" s="138"/>
      <c r="K206" s="10"/>
      <c r="L206" s="10"/>
      <c r="W206" s="4"/>
      <c r="X206" s="4"/>
      <c r="Y206" s="4"/>
      <c r="Z206" s="4"/>
      <c r="AA206" s="4"/>
      <c r="AB206" s="4"/>
      <c r="AC206" s="4"/>
      <c r="AD206" s="4"/>
    </row>
    <row r="207" spans="1:38" s="139" customFormat="1" ht="23.45" hidden="1" customHeight="1" x14ac:dyDescent="0.2">
      <c r="A207" s="691" t="s">
        <v>128</v>
      </c>
      <c r="B207" s="543">
        <v>650</v>
      </c>
      <c r="C207" s="544" t="s">
        <v>156</v>
      </c>
      <c r="D207" s="692" t="s">
        <v>158</v>
      </c>
      <c r="E207" s="588" t="s">
        <v>173</v>
      </c>
      <c r="F207" s="595">
        <v>200</v>
      </c>
      <c r="G207" s="556">
        <f>G208</f>
        <v>0</v>
      </c>
      <c r="H207" s="86" t="e">
        <f>H208</f>
        <v>#REF!</v>
      </c>
      <c r="I207" s="123" t="e">
        <f>I208</f>
        <v>#REF!</v>
      </c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  <c r="AA207" s="101"/>
      <c r="AB207" s="101"/>
      <c r="AC207" s="101"/>
      <c r="AD207" s="101"/>
      <c r="AE207" s="101"/>
      <c r="AF207" s="101"/>
      <c r="AG207" s="101"/>
      <c r="AH207" s="101"/>
      <c r="AI207" s="101"/>
      <c r="AJ207" s="101"/>
      <c r="AK207" s="101"/>
      <c r="AL207" s="101"/>
    </row>
    <row r="208" spans="1:38" s="139" customFormat="1" ht="25.9" hidden="1" customHeight="1" thickBot="1" x14ac:dyDescent="0.25">
      <c r="A208" s="578" t="s">
        <v>129</v>
      </c>
      <c r="B208" s="693">
        <v>650</v>
      </c>
      <c r="C208" s="694" t="s">
        <v>156</v>
      </c>
      <c r="D208" s="695" t="s">
        <v>158</v>
      </c>
      <c r="E208" s="588" t="s">
        <v>173</v>
      </c>
      <c r="F208" s="554">
        <v>240</v>
      </c>
      <c r="G208" s="696">
        <f>'[3]приложение №7 2019г.'!G85</f>
        <v>0</v>
      </c>
      <c r="H208" s="86" t="e">
        <f>#REF!</f>
        <v>#REF!</v>
      </c>
      <c r="I208" s="123" t="e">
        <f>#REF!</f>
        <v>#REF!</v>
      </c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  <c r="AA208" s="101"/>
      <c r="AB208" s="101"/>
      <c r="AC208" s="101"/>
      <c r="AD208" s="101"/>
      <c r="AE208" s="101"/>
      <c r="AF208" s="101"/>
      <c r="AG208" s="101"/>
      <c r="AH208" s="101"/>
      <c r="AI208" s="101"/>
      <c r="AJ208" s="101"/>
      <c r="AK208" s="101"/>
      <c r="AL208" s="101"/>
    </row>
    <row r="209" spans="1:38" s="91" customFormat="1" ht="35.450000000000003" customHeight="1" x14ac:dyDescent="0.2">
      <c r="A209" s="697" t="s">
        <v>336</v>
      </c>
      <c r="B209" s="698">
        <v>650</v>
      </c>
      <c r="C209" s="699" t="s">
        <v>156</v>
      </c>
      <c r="D209" s="700" t="s">
        <v>158</v>
      </c>
      <c r="E209" s="701" t="s">
        <v>163</v>
      </c>
      <c r="F209" s="702"/>
      <c r="G209" s="586">
        <f>G210</f>
        <v>435.5</v>
      </c>
      <c r="H209" s="140" t="e">
        <f>H212+#REF!</f>
        <v>#REF!</v>
      </c>
      <c r="I209" s="141" t="e">
        <f>I212+#REF!</f>
        <v>#REF!</v>
      </c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  <c r="V209" s="90"/>
      <c r="W209" s="90"/>
      <c r="X209" s="90"/>
      <c r="Y209" s="90"/>
      <c r="Z209" s="90"/>
      <c r="AA209" s="90"/>
      <c r="AB209" s="90"/>
      <c r="AC209" s="90"/>
      <c r="AD209" s="90"/>
      <c r="AE209" s="90"/>
      <c r="AF209" s="90"/>
      <c r="AG209" s="90"/>
      <c r="AH209" s="90"/>
      <c r="AI209" s="90"/>
      <c r="AJ209" s="90"/>
      <c r="AK209" s="90"/>
      <c r="AL209" s="90"/>
    </row>
    <row r="210" spans="1:38" s="91" customFormat="1" ht="38.450000000000003" customHeight="1" x14ac:dyDescent="0.2">
      <c r="A210" s="578" t="s">
        <v>162</v>
      </c>
      <c r="B210" s="703">
        <v>650</v>
      </c>
      <c r="C210" s="704" t="s">
        <v>156</v>
      </c>
      <c r="D210" s="705" t="s">
        <v>158</v>
      </c>
      <c r="E210" s="706" t="s">
        <v>163</v>
      </c>
      <c r="F210" s="595"/>
      <c r="G210" s="556">
        <f>G211</f>
        <v>435.5</v>
      </c>
      <c r="H210" s="142" t="e">
        <f>H211</f>
        <v>#REF!</v>
      </c>
      <c r="I210" s="143" t="e">
        <f>I211</f>
        <v>#REF!</v>
      </c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  <c r="V210" s="90"/>
      <c r="W210" s="90"/>
      <c r="X210" s="90"/>
      <c r="Y210" s="90"/>
      <c r="Z210" s="90"/>
      <c r="AA210" s="90"/>
      <c r="AB210" s="90"/>
      <c r="AC210" s="90"/>
      <c r="AD210" s="90"/>
      <c r="AE210" s="90"/>
      <c r="AF210" s="90"/>
      <c r="AG210" s="90"/>
      <c r="AH210" s="90"/>
      <c r="AI210" s="90"/>
      <c r="AJ210" s="90"/>
      <c r="AK210" s="90"/>
      <c r="AL210" s="90"/>
    </row>
    <row r="211" spans="1:38" s="91" customFormat="1" ht="53.25" customHeight="1" x14ac:dyDescent="0.2">
      <c r="A211" s="578" t="s">
        <v>118</v>
      </c>
      <c r="B211" s="703">
        <v>650</v>
      </c>
      <c r="C211" s="704" t="s">
        <v>156</v>
      </c>
      <c r="D211" s="705" t="s">
        <v>158</v>
      </c>
      <c r="E211" s="706" t="s">
        <v>163</v>
      </c>
      <c r="F211" s="595">
        <v>100</v>
      </c>
      <c r="G211" s="556">
        <f>G212</f>
        <v>435.5</v>
      </c>
      <c r="H211" s="142" t="e">
        <f>H212</f>
        <v>#REF!</v>
      </c>
      <c r="I211" s="143" t="e">
        <f>I212</f>
        <v>#REF!</v>
      </c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90"/>
      <c r="Y211" s="90"/>
      <c r="Z211" s="90"/>
      <c r="AA211" s="90"/>
      <c r="AB211" s="90"/>
      <c r="AC211" s="90"/>
      <c r="AD211" s="90"/>
      <c r="AE211" s="90"/>
      <c r="AF211" s="90"/>
      <c r="AG211" s="90"/>
      <c r="AH211" s="90"/>
      <c r="AI211" s="90"/>
      <c r="AJ211" s="90"/>
      <c r="AK211" s="90"/>
      <c r="AL211" s="90"/>
    </row>
    <row r="212" spans="1:38" s="91" customFormat="1" ht="18.75" customHeight="1" thickBot="1" x14ac:dyDescent="0.25">
      <c r="A212" s="578" t="s">
        <v>119</v>
      </c>
      <c r="B212" s="703">
        <v>650</v>
      </c>
      <c r="C212" s="704" t="s">
        <v>156</v>
      </c>
      <c r="D212" s="705" t="s">
        <v>158</v>
      </c>
      <c r="E212" s="706" t="s">
        <v>163</v>
      </c>
      <c r="F212" s="554">
        <v>120</v>
      </c>
      <c r="G212" s="556">
        <f>'приложение 3 (№7 2019г.)'!G74</f>
        <v>435.5</v>
      </c>
      <c r="H212" s="142" t="e">
        <f>#REF!</f>
        <v>#REF!</v>
      </c>
      <c r="I212" s="143" t="e">
        <f>#REF!</f>
        <v>#REF!</v>
      </c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  <c r="AA212" s="90"/>
      <c r="AB212" s="90"/>
      <c r="AC212" s="90"/>
      <c r="AD212" s="90"/>
      <c r="AE212" s="90"/>
      <c r="AF212" s="90"/>
      <c r="AG212" s="90"/>
      <c r="AH212" s="90"/>
      <c r="AI212" s="90"/>
      <c r="AJ212" s="90"/>
      <c r="AK212" s="90"/>
      <c r="AL212" s="90"/>
    </row>
    <row r="213" spans="1:38" s="7" customFormat="1" ht="18.75" thickBot="1" x14ac:dyDescent="0.3">
      <c r="A213" s="707" t="s">
        <v>319</v>
      </c>
      <c r="B213" s="708"/>
      <c r="C213" s="709"/>
      <c r="D213" s="710"/>
      <c r="E213" s="711"/>
      <c r="F213" s="712"/>
      <c r="G213" s="713">
        <f>G206+G128+G15</f>
        <v>134547.46299999999</v>
      </c>
      <c r="J213" s="144"/>
      <c r="K213" s="145"/>
      <c r="L213" s="144"/>
      <c r="M213" s="144"/>
      <c r="N213" s="144"/>
      <c r="O213" s="144"/>
      <c r="P213" s="144"/>
      <c r="Q213" s="144"/>
      <c r="R213" s="144"/>
      <c r="S213" s="144"/>
      <c r="T213" s="144"/>
      <c r="U213" s="144"/>
      <c r="V213" s="144"/>
      <c r="W213" s="144"/>
      <c r="X213" s="144"/>
      <c r="Y213" s="144"/>
      <c r="Z213" s="144"/>
      <c r="AA213" s="144"/>
      <c r="AB213" s="144"/>
      <c r="AC213" s="144"/>
      <c r="AD213" s="144"/>
    </row>
    <row r="214" spans="1:38" x14ac:dyDescent="0.25">
      <c r="H214" s="146"/>
      <c r="I214" s="146"/>
    </row>
    <row r="215" spans="1:38" x14ac:dyDescent="0.25">
      <c r="H215" s="146"/>
      <c r="I215" s="146"/>
    </row>
    <row r="216" spans="1:38" x14ac:dyDescent="0.25">
      <c r="H216" s="146"/>
      <c r="I216" s="146"/>
    </row>
    <row r="217" spans="1:38" x14ac:dyDescent="0.25">
      <c r="H217" s="146"/>
      <c r="I217" s="146"/>
    </row>
    <row r="218" spans="1:38" x14ac:dyDescent="0.25">
      <c r="H218" s="146"/>
      <c r="I218" s="146"/>
    </row>
    <row r="219" spans="1:38" x14ac:dyDescent="0.25">
      <c r="H219" s="146"/>
      <c r="I219" s="146"/>
    </row>
    <row r="220" spans="1:38" x14ac:dyDescent="0.25">
      <c r="H220" s="146"/>
      <c r="I220" s="146"/>
    </row>
    <row r="221" spans="1:38" x14ac:dyDescent="0.25">
      <c r="H221" s="146"/>
      <c r="I221" s="146"/>
    </row>
    <row r="222" spans="1:38" x14ac:dyDescent="0.25">
      <c r="H222" s="146"/>
      <c r="I222" s="146"/>
    </row>
    <row r="223" spans="1:38" s="3" customFormat="1" x14ac:dyDescent="0.25">
      <c r="A223" s="180"/>
      <c r="B223" s="184"/>
      <c r="C223" s="184"/>
      <c r="D223" s="184"/>
      <c r="E223" s="184"/>
      <c r="F223" s="184"/>
      <c r="G223" s="185"/>
      <c r="H223" s="146"/>
      <c r="I223" s="146"/>
      <c r="AE223" s="4"/>
      <c r="AF223" s="4"/>
      <c r="AG223" s="4"/>
      <c r="AH223" s="4"/>
      <c r="AI223" s="4"/>
      <c r="AJ223" s="4"/>
      <c r="AK223" s="4"/>
      <c r="AL223" s="4"/>
    </row>
  </sheetData>
  <mergeCells count="8">
    <mergeCell ref="A6:I6"/>
    <mergeCell ref="A7:I7"/>
    <mergeCell ref="A8:I8"/>
    <mergeCell ref="A9:G9"/>
    <mergeCell ref="A1:I1"/>
    <mergeCell ref="A2:I2"/>
    <mergeCell ref="A3:I3"/>
    <mergeCell ref="A4:G4"/>
  </mergeCells>
  <printOptions horizontalCentered="1"/>
  <pageMargins left="0.39370078740157483" right="0" top="0" bottom="0" header="0" footer="0"/>
  <pageSetup paperSize="9" scale="79" firstPageNumber="0" fitToHeight="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L237"/>
  <sheetViews>
    <sheetView topLeftCell="A15" zoomScaleNormal="100" workbookViewId="0">
      <selection sqref="A1:D44"/>
    </sheetView>
  </sheetViews>
  <sheetFormatPr defaultColWidth="8" defaultRowHeight="12.75" x14ac:dyDescent="0.2"/>
  <cols>
    <col min="1" max="1" width="77.7109375" style="717" customWidth="1"/>
    <col min="2" max="2" width="7.42578125" style="717" customWidth="1"/>
    <col min="3" max="3" width="7.7109375" style="717" customWidth="1"/>
    <col min="4" max="4" width="17.28515625" style="718" customWidth="1"/>
    <col min="5" max="5" width="8" style="151" hidden="1" customWidth="1"/>
    <col min="6" max="16384" width="8" style="151"/>
  </cols>
  <sheetData>
    <row r="1" spans="1:38" s="4" customFormat="1" ht="15.6" customHeight="1" x14ac:dyDescent="0.2">
      <c r="A1" s="494" t="s">
        <v>368</v>
      </c>
      <c r="B1" s="494"/>
      <c r="C1" s="494"/>
      <c r="D1" s="494"/>
      <c r="E1" s="714"/>
      <c r="F1" s="714"/>
      <c r="G1" s="714"/>
      <c r="H1" s="714"/>
      <c r="I1" s="714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s="4" customFormat="1" ht="15.6" customHeight="1" x14ac:dyDescent="0.2">
      <c r="A2" s="495" t="s">
        <v>99</v>
      </c>
      <c r="B2" s="495"/>
      <c r="C2" s="495"/>
      <c r="D2" s="495"/>
      <c r="E2" s="715"/>
      <c r="F2" s="715"/>
      <c r="G2" s="715"/>
      <c r="H2" s="715"/>
      <c r="I2" s="715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s="4" customFormat="1" ht="15.6" customHeight="1" x14ac:dyDescent="0.2">
      <c r="A3" s="494" t="s">
        <v>2</v>
      </c>
      <c r="B3" s="494"/>
      <c r="C3" s="494"/>
      <c r="D3" s="494"/>
      <c r="E3" s="714"/>
      <c r="F3" s="714"/>
      <c r="G3" s="714"/>
      <c r="H3" s="714"/>
      <c r="I3" s="71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s="4" customFormat="1" ht="15.6" customHeight="1" x14ac:dyDescent="0.2">
      <c r="A4" s="497" t="s">
        <v>455</v>
      </c>
      <c r="B4" s="497"/>
      <c r="C4" s="497"/>
      <c r="D4" s="497"/>
      <c r="E4" s="716"/>
      <c r="F4" s="716"/>
      <c r="G4" s="716"/>
      <c r="H4" s="242"/>
      <c r="I4" s="24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</row>
    <row r="6" spans="1:38" s="149" customFormat="1" ht="59.45" customHeight="1" x14ac:dyDescent="0.25">
      <c r="A6" s="719" t="s">
        <v>435</v>
      </c>
      <c r="B6" s="719"/>
      <c r="C6" s="719"/>
      <c r="D6" s="719"/>
    </row>
    <row r="7" spans="1:38" s="149" customFormat="1" ht="15.75" customHeight="1" x14ac:dyDescent="0.25">
      <c r="A7" s="720"/>
      <c r="B7" s="720"/>
      <c r="C7" s="720"/>
      <c r="D7" s="721"/>
    </row>
    <row r="8" spans="1:38" ht="10.5" customHeight="1" thickBot="1" x14ac:dyDescent="0.25">
      <c r="A8" s="722"/>
      <c r="B8" s="723"/>
      <c r="C8" s="723"/>
      <c r="D8" s="724"/>
    </row>
    <row r="9" spans="1:38" s="729" customFormat="1" ht="48" thickBot="1" x14ac:dyDescent="0.25">
      <c r="A9" s="725" t="s">
        <v>100</v>
      </c>
      <c r="B9" s="726" t="s">
        <v>102</v>
      </c>
      <c r="C9" s="727" t="s">
        <v>103</v>
      </c>
      <c r="D9" s="728" t="s">
        <v>433</v>
      </c>
    </row>
    <row r="10" spans="1:38" s="729" customFormat="1" ht="16.5" thickBot="1" x14ac:dyDescent="0.25">
      <c r="A10" s="730">
        <v>1</v>
      </c>
      <c r="B10" s="731">
        <v>2</v>
      </c>
      <c r="C10" s="732">
        <v>3</v>
      </c>
      <c r="D10" s="733">
        <v>4</v>
      </c>
    </row>
    <row r="11" spans="1:38" s="149" customFormat="1" ht="15.75" x14ac:dyDescent="0.25">
      <c r="A11" s="734" t="s">
        <v>108</v>
      </c>
      <c r="B11" s="735">
        <v>1</v>
      </c>
      <c r="C11" s="736"/>
      <c r="D11" s="737">
        <f>D12+D13+D14+D15+D16</f>
        <v>33589.5</v>
      </c>
    </row>
    <row r="12" spans="1:38" s="150" customFormat="1" ht="31.5" x14ac:dyDescent="0.25">
      <c r="A12" s="738" t="s">
        <v>111</v>
      </c>
      <c r="B12" s="739">
        <v>1</v>
      </c>
      <c r="C12" s="740" t="s">
        <v>156</v>
      </c>
      <c r="D12" s="741">
        <f>'приложение 3 (№7 2019г.)'!G15</f>
        <v>4473.6000000000004</v>
      </c>
    </row>
    <row r="13" spans="1:38" s="150" customFormat="1" ht="46.15" customHeight="1" x14ac:dyDescent="0.25">
      <c r="A13" s="738" t="s">
        <v>337</v>
      </c>
      <c r="B13" s="739">
        <v>1</v>
      </c>
      <c r="C13" s="740" t="s">
        <v>166</v>
      </c>
      <c r="D13" s="741">
        <f>'приложение 3 (№7 2019г.)'!G24</f>
        <v>21520</v>
      </c>
    </row>
    <row r="14" spans="1:38" s="150" customFormat="1" ht="15.75" hidden="1" x14ac:dyDescent="0.25">
      <c r="A14" s="738" t="s">
        <v>125</v>
      </c>
      <c r="B14" s="739">
        <v>1</v>
      </c>
      <c r="C14" s="742">
        <v>7</v>
      </c>
      <c r="D14" s="741"/>
    </row>
    <row r="15" spans="1:38" s="150" customFormat="1" ht="15.75" x14ac:dyDescent="0.25">
      <c r="A15" s="738" t="s">
        <v>131</v>
      </c>
      <c r="B15" s="739">
        <v>1</v>
      </c>
      <c r="C15" s="742">
        <v>11</v>
      </c>
      <c r="D15" s="741">
        <f>'приложение 3 (№7 2019г.)'!G36</f>
        <v>275.7</v>
      </c>
    </row>
    <row r="16" spans="1:38" s="150" customFormat="1" ht="15.75" x14ac:dyDescent="0.25">
      <c r="A16" s="738" t="s">
        <v>338</v>
      </c>
      <c r="B16" s="739">
        <v>1</v>
      </c>
      <c r="C16" s="742">
        <v>13</v>
      </c>
      <c r="D16" s="741">
        <f>'приложение 3 (№7 2019г.)'!G42</f>
        <v>7320.2</v>
      </c>
    </row>
    <row r="17" spans="1:7" s="150" customFormat="1" ht="15.75" x14ac:dyDescent="0.25">
      <c r="A17" s="743" t="s">
        <v>155</v>
      </c>
      <c r="B17" s="744">
        <v>2</v>
      </c>
      <c r="C17" s="742"/>
      <c r="D17" s="745">
        <f>D18</f>
        <v>435.5</v>
      </c>
    </row>
    <row r="18" spans="1:7" s="149" customFormat="1" ht="15.75" x14ac:dyDescent="0.25">
      <c r="A18" s="746" t="s">
        <v>339</v>
      </c>
      <c r="B18" s="739">
        <v>2</v>
      </c>
      <c r="C18" s="742">
        <v>3</v>
      </c>
      <c r="D18" s="741">
        <f>'приложение 3 (№7 2019г.)'!G69</f>
        <v>435.5</v>
      </c>
    </row>
    <row r="19" spans="1:7" s="150" customFormat="1" ht="15.75" x14ac:dyDescent="0.25">
      <c r="A19" s="747" t="s">
        <v>164</v>
      </c>
      <c r="B19" s="744">
        <v>3</v>
      </c>
      <c r="C19" s="748"/>
      <c r="D19" s="745">
        <f>D21+D20+D22</f>
        <v>963.49999999999989</v>
      </c>
    </row>
    <row r="20" spans="1:7" s="149" customFormat="1" ht="15.75" x14ac:dyDescent="0.25">
      <c r="A20" s="738" t="s">
        <v>165</v>
      </c>
      <c r="B20" s="749" t="s">
        <v>158</v>
      </c>
      <c r="C20" s="750" t="s">
        <v>166</v>
      </c>
      <c r="D20" s="741">
        <f>'приложение 3 (№7 2019г.)'!G78</f>
        <v>116.3</v>
      </c>
    </row>
    <row r="21" spans="1:7" s="150" customFormat="1" ht="31.5" x14ac:dyDescent="0.25">
      <c r="A21" s="738" t="s">
        <v>174</v>
      </c>
      <c r="B21" s="739">
        <v>3</v>
      </c>
      <c r="C21" s="742">
        <v>9</v>
      </c>
      <c r="D21" s="741">
        <f>'приложение 3 (№7 2019г.)'!G86</f>
        <v>751.3</v>
      </c>
    </row>
    <row r="22" spans="1:7" s="150" customFormat="1" ht="30.75" customHeight="1" x14ac:dyDescent="0.25">
      <c r="A22" s="738" t="s">
        <v>181</v>
      </c>
      <c r="B22" s="739">
        <v>3</v>
      </c>
      <c r="C22" s="742">
        <v>14</v>
      </c>
      <c r="D22" s="741">
        <f>'приложение 3 (№7 2019г.)'!G95</f>
        <v>95.9</v>
      </c>
    </row>
    <row r="23" spans="1:7" s="150" customFormat="1" ht="15.75" x14ac:dyDescent="0.25">
      <c r="A23" s="747" t="s">
        <v>340</v>
      </c>
      <c r="B23" s="744">
        <v>4</v>
      </c>
      <c r="C23" s="748"/>
      <c r="D23" s="745">
        <f>D24+D25+D26+D27</f>
        <v>10056.645999999999</v>
      </c>
    </row>
    <row r="24" spans="1:7" s="149" customFormat="1" ht="15.75" x14ac:dyDescent="0.25">
      <c r="A24" s="738" t="s">
        <v>195</v>
      </c>
      <c r="B24" s="739">
        <v>4</v>
      </c>
      <c r="C24" s="750">
        <v>1</v>
      </c>
      <c r="D24" s="741">
        <f>'приложение 3 (№7 2019г.)'!G114</f>
        <v>2412.4459999999999</v>
      </c>
    </row>
    <row r="25" spans="1:7" s="149" customFormat="1" ht="15.75" x14ac:dyDescent="0.25">
      <c r="A25" s="738" t="s">
        <v>341</v>
      </c>
      <c r="B25" s="739">
        <v>4</v>
      </c>
      <c r="C25" s="750" t="s">
        <v>203</v>
      </c>
      <c r="D25" s="741">
        <f>'приложение 3 (№7 2019г.)'!G124</f>
        <v>6448.8</v>
      </c>
    </row>
    <row r="26" spans="1:7" s="150" customFormat="1" ht="15.75" x14ac:dyDescent="0.25">
      <c r="A26" s="738" t="s">
        <v>217</v>
      </c>
      <c r="B26" s="739">
        <v>4</v>
      </c>
      <c r="C26" s="742">
        <v>10</v>
      </c>
      <c r="D26" s="741">
        <f>'приложение 3 (№7 2019г.)'!G143</f>
        <v>812.4</v>
      </c>
    </row>
    <row r="27" spans="1:7" s="150" customFormat="1" ht="15.75" x14ac:dyDescent="0.25">
      <c r="A27" s="738" t="s">
        <v>342</v>
      </c>
      <c r="B27" s="739">
        <v>4</v>
      </c>
      <c r="C27" s="742">
        <v>12</v>
      </c>
      <c r="D27" s="741">
        <f>'приложение 3 (№7 2019г.)'!G149</f>
        <v>383</v>
      </c>
    </row>
    <row r="28" spans="1:7" s="150" customFormat="1" ht="15.75" x14ac:dyDescent="0.25">
      <c r="A28" s="747" t="s">
        <v>343</v>
      </c>
      <c r="B28" s="744">
        <v>5</v>
      </c>
      <c r="C28" s="748"/>
      <c r="D28" s="745">
        <f>D29+D30+D31</f>
        <v>34769.817000000003</v>
      </c>
    </row>
    <row r="29" spans="1:7" s="150" customFormat="1" ht="15.75" x14ac:dyDescent="0.25">
      <c r="A29" s="738" t="s">
        <v>344</v>
      </c>
      <c r="B29" s="739">
        <v>5</v>
      </c>
      <c r="C29" s="742">
        <v>1</v>
      </c>
      <c r="D29" s="741">
        <f>'приложение 3 (№7 2019г.)'!G156</f>
        <v>426.4</v>
      </c>
    </row>
    <row r="30" spans="1:7" s="149" customFormat="1" ht="15.75" x14ac:dyDescent="0.25">
      <c r="A30" s="738" t="s">
        <v>345</v>
      </c>
      <c r="B30" s="739">
        <v>5</v>
      </c>
      <c r="C30" s="742">
        <v>2</v>
      </c>
      <c r="D30" s="741">
        <f>'приложение 3 (№7 2019г.)'!G163</f>
        <v>24051.617000000002</v>
      </c>
    </row>
    <row r="31" spans="1:7" s="150" customFormat="1" ht="15" customHeight="1" x14ac:dyDescent="0.25">
      <c r="A31" s="738" t="s">
        <v>240</v>
      </c>
      <c r="B31" s="739">
        <v>5</v>
      </c>
      <c r="C31" s="742">
        <v>3</v>
      </c>
      <c r="D31" s="741">
        <f>'приложение 3 (№7 2019г.)'!G184</f>
        <v>10291.799999999999</v>
      </c>
      <c r="G31" s="751"/>
    </row>
    <row r="32" spans="1:7" s="150" customFormat="1" ht="15.75" hidden="1" x14ac:dyDescent="0.25">
      <c r="A32" s="747" t="s">
        <v>249</v>
      </c>
      <c r="B32" s="744">
        <v>7</v>
      </c>
      <c r="C32" s="748"/>
      <c r="D32" s="745">
        <f>D33</f>
        <v>0</v>
      </c>
    </row>
    <row r="33" spans="1:4" s="149" customFormat="1" ht="15" hidden="1" customHeight="1" x14ac:dyDescent="0.25">
      <c r="A33" s="738" t="s">
        <v>250</v>
      </c>
      <c r="B33" s="739">
        <v>7</v>
      </c>
      <c r="C33" s="742">
        <v>7</v>
      </c>
      <c r="D33" s="741">
        <v>0</v>
      </c>
    </row>
    <row r="34" spans="1:4" s="150" customFormat="1" ht="15.75" x14ac:dyDescent="0.25">
      <c r="A34" s="747" t="s">
        <v>417</v>
      </c>
      <c r="B34" s="744">
        <v>6</v>
      </c>
      <c r="C34" s="748"/>
      <c r="D34" s="745">
        <f>D35</f>
        <v>12184.6</v>
      </c>
    </row>
    <row r="35" spans="1:4" s="150" customFormat="1" ht="15.75" x14ac:dyDescent="0.25">
      <c r="A35" s="738" t="s">
        <v>418</v>
      </c>
      <c r="B35" s="739">
        <v>6</v>
      </c>
      <c r="C35" s="742">
        <v>5</v>
      </c>
      <c r="D35" s="741">
        <f>'приложение 3 (№7 2019г.)'!G206</f>
        <v>12184.6</v>
      </c>
    </row>
    <row r="36" spans="1:4" s="150" customFormat="1" ht="15.75" x14ac:dyDescent="0.25">
      <c r="A36" s="747" t="s">
        <v>260</v>
      </c>
      <c r="B36" s="744">
        <v>8</v>
      </c>
      <c r="C36" s="748"/>
      <c r="D36" s="745">
        <f>D37+D38</f>
        <v>26422.1</v>
      </c>
    </row>
    <row r="37" spans="1:4" s="149" customFormat="1" ht="15" customHeight="1" x14ac:dyDescent="0.25">
      <c r="A37" s="738" t="s">
        <v>262</v>
      </c>
      <c r="B37" s="739">
        <v>8</v>
      </c>
      <c r="C37" s="742">
        <v>1</v>
      </c>
      <c r="D37" s="741">
        <f>'приложение 3 (№7 2019г.)'!G224</f>
        <v>26422.1</v>
      </c>
    </row>
    <row r="38" spans="1:4" s="149" customFormat="1" ht="19.899999999999999" customHeight="1" x14ac:dyDescent="0.25">
      <c r="A38" s="738" t="s">
        <v>278</v>
      </c>
      <c r="B38" s="739">
        <v>8</v>
      </c>
      <c r="C38" s="742">
        <v>4</v>
      </c>
      <c r="D38" s="741">
        <f>'[3]приложение №7 2019г.'!G231</f>
        <v>0</v>
      </c>
    </row>
    <row r="39" spans="1:4" ht="15.75" x14ac:dyDescent="0.25">
      <c r="A39" s="747" t="str">
        <f>'[3]приложение №7 2019г.'!A247</f>
        <v>Социальная политика</v>
      </c>
      <c r="B39" s="744">
        <v>10</v>
      </c>
      <c r="C39" s="748"/>
      <c r="D39" s="745">
        <f>D41+D40</f>
        <v>216.5</v>
      </c>
    </row>
    <row r="40" spans="1:4" ht="15.75" x14ac:dyDescent="0.25">
      <c r="A40" s="752" t="str">
        <f>'[3]приложение №7 2019г.'!A248</f>
        <v>Пенсионное обеспечение</v>
      </c>
      <c r="B40" s="753">
        <v>10</v>
      </c>
      <c r="C40" s="754" t="s">
        <v>109</v>
      </c>
      <c r="D40" s="755">
        <f>'приложение 3 (№7 2019г.)'!G268</f>
        <v>136.5</v>
      </c>
    </row>
    <row r="41" spans="1:4" ht="15.75" x14ac:dyDescent="0.25">
      <c r="A41" s="752" t="s">
        <v>424</v>
      </c>
      <c r="B41" s="753">
        <v>10</v>
      </c>
      <c r="C41" s="754">
        <v>6</v>
      </c>
      <c r="D41" s="755">
        <f>'приложение 3 (№7 2019г.)'!G279</f>
        <v>80</v>
      </c>
    </row>
    <row r="42" spans="1:4" ht="15.75" x14ac:dyDescent="0.25">
      <c r="A42" s="747" t="s">
        <v>303</v>
      </c>
      <c r="B42" s="744">
        <v>11</v>
      </c>
      <c r="C42" s="748"/>
      <c r="D42" s="745">
        <f>D43</f>
        <v>15909.3</v>
      </c>
    </row>
    <row r="43" spans="1:4" ht="16.5" thickBot="1" x14ac:dyDescent="0.3">
      <c r="A43" s="752" t="s">
        <v>346</v>
      </c>
      <c r="B43" s="753">
        <v>11</v>
      </c>
      <c r="C43" s="754" t="s">
        <v>109</v>
      </c>
      <c r="D43" s="755">
        <f>'приложение 3 (№7 2019г.)'!G281</f>
        <v>15909.3</v>
      </c>
    </row>
    <row r="44" spans="1:4" ht="18.75" thickBot="1" x14ac:dyDescent="0.3">
      <c r="A44" s="756" t="s">
        <v>319</v>
      </c>
      <c r="B44" s="757"/>
      <c r="C44" s="758"/>
      <c r="D44" s="759">
        <f>D11+D17+D19+D23+D28+D34+D36+D39+D42</f>
        <v>134547.46299999999</v>
      </c>
    </row>
    <row r="64" spans="5:5" x14ac:dyDescent="0.2">
      <c r="E64" s="151">
        <f>E65</f>
        <v>0</v>
      </c>
    </row>
    <row r="65" spans="5:8" x14ac:dyDescent="0.2">
      <c r="E65" s="151">
        <f>E66+E84</f>
        <v>0</v>
      </c>
      <c r="H65" s="151">
        <f>H66+H84</f>
        <v>0</v>
      </c>
    </row>
    <row r="66" spans="5:8" x14ac:dyDescent="0.2">
      <c r="E66" s="151">
        <f>E67+E74</f>
        <v>0</v>
      </c>
      <c r="H66" s="151">
        <f>H67+H74</f>
        <v>0</v>
      </c>
    </row>
    <row r="198" spans="9:9" x14ac:dyDescent="0.2">
      <c r="I198" s="152"/>
    </row>
    <row r="237" spans="12:12" x14ac:dyDescent="0.2">
      <c r="L237" s="152"/>
    </row>
  </sheetData>
  <mergeCells count="6">
    <mergeCell ref="A44:C44"/>
    <mergeCell ref="A1:D1"/>
    <mergeCell ref="A2:D2"/>
    <mergeCell ref="A3:D3"/>
    <mergeCell ref="A4:D4"/>
    <mergeCell ref="A6:D6"/>
  </mergeCells>
  <printOptions horizontalCentered="1"/>
  <pageMargins left="0.39370078740157483" right="0" top="0" bottom="0" header="0" footer="0"/>
  <pageSetup paperSize="9" scale="90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L316"/>
  <sheetViews>
    <sheetView topLeftCell="A284" zoomScale="90" zoomScaleNormal="90" workbookViewId="0">
      <selection sqref="A1:I313"/>
    </sheetView>
  </sheetViews>
  <sheetFormatPr defaultColWidth="8" defaultRowHeight="15.75" outlineLevelRow="1" x14ac:dyDescent="0.25"/>
  <cols>
    <col min="1" max="1" width="60.7109375" style="10" customWidth="1"/>
    <col min="2" max="2" width="5.140625" style="72" customWidth="1"/>
    <col min="3" max="3" width="4.7109375" style="72" customWidth="1"/>
    <col min="4" max="4" width="4.85546875" style="72" customWidth="1"/>
    <col min="5" max="5" width="14.140625" style="72" customWidth="1"/>
    <col min="6" max="6" width="6" style="72" customWidth="1"/>
    <col min="7" max="7" width="12.7109375" style="959" customWidth="1"/>
    <col min="8" max="8" width="14.28515625" style="762" customWidth="1"/>
    <col min="9" max="9" width="15.140625" style="10" customWidth="1"/>
    <col min="10" max="24" width="8" style="3" customWidth="1"/>
    <col min="25" max="37" width="8" style="3"/>
    <col min="38" max="16384" width="8" style="4"/>
  </cols>
  <sheetData>
    <row r="1" spans="1:38" x14ac:dyDescent="0.2">
      <c r="A1" s="494" t="s">
        <v>369</v>
      </c>
      <c r="B1" s="494"/>
      <c r="C1" s="494"/>
      <c r="D1" s="494"/>
      <c r="E1" s="494"/>
      <c r="F1" s="494"/>
      <c r="G1" s="494"/>
      <c r="H1" s="494"/>
      <c r="I1" s="494"/>
      <c r="AL1" s="3"/>
    </row>
    <row r="2" spans="1:38" x14ac:dyDescent="0.2">
      <c r="A2" s="495" t="s">
        <v>99</v>
      </c>
      <c r="B2" s="495"/>
      <c r="C2" s="495"/>
      <c r="D2" s="495"/>
      <c r="E2" s="495"/>
      <c r="F2" s="495"/>
      <c r="G2" s="495"/>
      <c r="H2" s="495"/>
      <c r="I2" s="495"/>
      <c r="AL2" s="3"/>
    </row>
    <row r="3" spans="1:38" x14ac:dyDescent="0.2">
      <c r="A3" s="494" t="s">
        <v>2</v>
      </c>
      <c r="B3" s="494"/>
      <c r="C3" s="494"/>
      <c r="D3" s="494"/>
      <c r="E3" s="494"/>
      <c r="F3" s="494"/>
      <c r="G3" s="494"/>
      <c r="H3" s="494"/>
      <c r="I3" s="494"/>
      <c r="AL3" s="3"/>
    </row>
    <row r="4" spans="1:38" x14ac:dyDescent="0.2">
      <c r="A4" s="497" t="s">
        <v>455</v>
      </c>
      <c r="B4" s="497"/>
      <c r="C4" s="497"/>
      <c r="D4" s="497"/>
      <c r="E4" s="497"/>
      <c r="F4" s="497"/>
      <c r="G4" s="497"/>
      <c r="H4" s="497"/>
      <c r="I4" s="497"/>
      <c r="AL4" s="3"/>
    </row>
    <row r="5" spans="1:38" s="6" customFormat="1" ht="42" customHeight="1" x14ac:dyDescent="0.25">
      <c r="A5" s="760" t="s">
        <v>436</v>
      </c>
      <c r="B5" s="760"/>
      <c r="C5" s="760"/>
      <c r="D5" s="760"/>
      <c r="E5" s="760"/>
      <c r="F5" s="760"/>
      <c r="G5" s="760"/>
      <c r="H5" s="760"/>
      <c r="I5" s="760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38" ht="12.75" customHeight="1" x14ac:dyDescent="0.25">
      <c r="A6" s="761"/>
      <c r="B6" s="499"/>
      <c r="C6" s="499"/>
      <c r="D6" s="499"/>
      <c r="E6" s="499"/>
      <c r="F6" s="499"/>
      <c r="G6" s="761"/>
    </row>
    <row r="7" spans="1:38" ht="13.5" customHeight="1" thickBot="1" x14ac:dyDescent="0.3">
      <c r="A7" s="761"/>
      <c r="B7" s="499"/>
      <c r="C7" s="499"/>
      <c r="D7" s="499"/>
      <c r="E7" s="499"/>
      <c r="F7" s="499"/>
      <c r="G7" s="763"/>
    </row>
    <row r="8" spans="1:38" s="17" customFormat="1" ht="100.5" customHeight="1" thickBot="1" x14ac:dyDescent="0.25">
      <c r="A8" s="505" t="s">
        <v>100</v>
      </c>
      <c r="B8" s="503" t="s">
        <v>101</v>
      </c>
      <c r="C8" s="503" t="s">
        <v>102</v>
      </c>
      <c r="D8" s="503" t="s">
        <v>103</v>
      </c>
      <c r="E8" s="503" t="s">
        <v>104</v>
      </c>
      <c r="F8" s="503" t="s">
        <v>105</v>
      </c>
      <c r="G8" s="764" t="s">
        <v>433</v>
      </c>
      <c r="H8" s="765" t="s">
        <v>106</v>
      </c>
      <c r="I8" s="12" t="s">
        <v>107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8" s="17" customFormat="1" ht="12.75" customHeight="1" thickBot="1" x14ac:dyDescent="0.25">
      <c r="A9" s="766">
        <v>1</v>
      </c>
      <c r="B9" s="767">
        <v>2</v>
      </c>
      <c r="C9" s="768">
        <v>3</v>
      </c>
      <c r="D9" s="768">
        <v>4</v>
      </c>
      <c r="E9" s="767">
        <v>5</v>
      </c>
      <c r="F9" s="767">
        <v>6</v>
      </c>
      <c r="G9" s="767">
        <v>7</v>
      </c>
      <c r="H9" s="769">
        <v>8</v>
      </c>
      <c r="I9" s="770">
        <v>9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8" ht="16.5" thickBot="1" x14ac:dyDescent="0.25">
      <c r="A10" s="771" t="s">
        <v>108</v>
      </c>
      <c r="B10" s="772">
        <v>650</v>
      </c>
      <c r="C10" s="516" t="s">
        <v>109</v>
      </c>
      <c r="D10" s="773"/>
      <c r="E10" s="774"/>
      <c r="F10" s="772"/>
      <c r="G10" s="775">
        <f>G38+G26+G32+G20+G11</f>
        <v>33589.5</v>
      </c>
      <c r="H10" s="776">
        <f>H38+H32+H20+H11</f>
        <v>0</v>
      </c>
      <c r="I10" s="777">
        <f>I38+I32+I20+I11</f>
        <v>0</v>
      </c>
    </row>
    <row r="11" spans="1:38" ht="32.25" thickBot="1" x14ac:dyDescent="0.25">
      <c r="A11" s="778" t="s">
        <v>111</v>
      </c>
      <c r="B11" s="779">
        <v>650</v>
      </c>
      <c r="C11" s="780">
        <v>1</v>
      </c>
      <c r="D11" s="781">
        <v>2</v>
      </c>
      <c r="E11" s="782"/>
      <c r="F11" s="779"/>
      <c r="G11" s="783">
        <f>G12+G17</f>
        <v>4473.6000000000004</v>
      </c>
      <c r="H11" s="783">
        <f>H12</f>
        <v>0</v>
      </c>
      <c r="I11" s="784">
        <f>I12</f>
        <v>0</v>
      </c>
      <c r="J11" s="329"/>
      <c r="K11" s="153"/>
    </row>
    <row r="12" spans="1:38" x14ac:dyDescent="0.2">
      <c r="A12" s="785" t="s">
        <v>112</v>
      </c>
      <c r="B12" s="786">
        <v>650</v>
      </c>
      <c r="C12" s="787">
        <v>1</v>
      </c>
      <c r="D12" s="788">
        <v>2</v>
      </c>
      <c r="E12" s="789" t="s">
        <v>113</v>
      </c>
      <c r="F12" s="786"/>
      <c r="G12" s="790">
        <f>G13</f>
        <v>1727.3</v>
      </c>
      <c r="H12" s="790">
        <f>H13</f>
        <v>0</v>
      </c>
      <c r="I12" s="791">
        <f>I13</f>
        <v>0</v>
      </c>
    </row>
    <row r="13" spans="1:38" ht="33.75" customHeight="1" x14ac:dyDescent="0.2">
      <c r="A13" s="792" t="s">
        <v>114</v>
      </c>
      <c r="B13" s="21">
        <v>650</v>
      </c>
      <c r="C13" s="22">
        <v>1</v>
      </c>
      <c r="D13" s="23">
        <v>2</v>
      </c>
      <c r="E13" s="333" t="s">
        <v>115</v>
      </c>
      <c r="F13" s="21"/>
      <c r="G13" s="178">
        <f>G14</f>
        <v>1727.3</v>
      </c>
      <c r="H13" s="178">
        <v>0</v>
      </c>
      <c r="I13" s="793">
        <v>0</v>
      </c>
    </row>
    <row r="14" spans="1:38" ht="18.75" customHeight="1" x14ac:dyDescent="0.25">
      <c r="A14" s="794" t="s">
        <v>116</v>
      </c>
      <c r="B14" s="21">
        <v>650</v>
      </c>
      <c r="C14" s="22">
        <v>1</v>
      </c>
      <c r="D14" s="23">
        <v>2</v>
      </c>
      <c r="E14" s="333" t="s">
        <v>117</v>
      </c>
      <c r="F14" s="21"/>
      <c r="G14" s="178">
        <f>G15</f>
        <v>1727.3</v>
      </c>
      <c r="H14" s="178">
        <v>0</v>
      </c>
      <c r="I14" s="793">
        <v>0</v>
      </c>
    </row>
    <row r="15" spans="1:38" ht="63.75" thickBot="1" x14ac:dyDescent="0.3">
      <c r="A15" s="795" t="s">
        <v>118</v>
      </c>
      <c r="B15" s="796">
        <v>650</v>
      </c>
      <c r="C15" s="797">
        <v>1</v>
      </c>
      <c r="D15" s="798">
        <v>2</v>
      </c>
      <c r="E15" s="799" t="s">
        <v>117</v>
      </c>
      <c r="F15" s="796">
        <v>100</v>
      </c>
      <c r="G15" s="800">
        <f>G16</f>
        <v>1727.3</v>
      </c>
      <c r="H15" s="801">
        <v>0</v>
      </c>
      <c r="I15" s="802">
        <v>0</v>
      </c>
    </row>
    <row r="16" spans="1:38" ht="32.25" thickBot="1" x14ac:dyDescent="0.3">
      <c r="A16" s="803" t="s">
        <v>119</v>
      </c>
      <c r="B16" s="804">
        <v>650</v>
      </c>
      <c r="C16" s="805">
        <v>1</v>
      </c>
      <c r="D16" s="806">
        <v>2</v>
      </c>
      <c r="E16" s="807" t="s">
        <v>117</v>
      </c>
      <c r="F16" s="804">
        <v>120</v>
      </c>
      <c r="G16" s="808">
        <f>'приложение 3 (№7 2019г.)'!G20</f>
        <v>1727.3</v>
      </c>
      <c r="H16" s="809">
        <v>0</v>
      </c>
      <c r="I16" s="810">
        <v>0</v>
      </c>
    </row>
    <row r="17" spans="1:37" s="3" customFormat="1" x14ac:dyDescent="0.25">
      <c r="A17" s="811" t="s">
        <v>120</v>
      </c>
      <c r="B17" s="786">
        <v>650</v>
      </c>
      <c r="C17" s="787">
        <v>1</v>
      </c>
      <c r="D17" s="788">
        <v>2</v>
      </c>
      <c r="E17" s="789" t="s">
        <v>121</v>
      </c>
      <c r="F17" s="786"/>
      <c r="G17" s="790">
        <f>G18</f>
        <v>2746.3</v>
      </c>
      <c r="H17" s="812">
        <f>H18</f>
        <v>0</v>
      </c>
      <c r="I17" s="813">
        <f>I18</f>
        <v>0</v>
      </c>
    </row>
    <row r="18" spans="1:37" ht="63.75" thickBot="1" x14ac:dyDescent="0.3">
      <c r="A18" s="795" t="s">
        <v>118</v>
      </c>
      <c r="B18" s="796">
        <v>650</v>
      </c>
      <c r="C18" s="797">
        <v>1</v>
      </c>
      <c r="D18" s="798">
        <v>2</v>
      </c>
      <c r="E18" s="799" t="s">
        <v>121</v>
      </c>
      <c r="F18" s="796">
        <v>100</v>
      </c>
      <c r="G18" s="800">
        <f>G19</f>
        <v>2746.3</v>
      </c>
      <c r="H18" s="801">
        <v>0</v>
      </c>
      <c r="I18" s="802">
        <v>0</v>
      </c>
    </row>
    <row r="19" spans="1:37" ht="32.25" thickBot="1" x14ac:dyDescent="0.3">
      <c r="A19" s="803" t="s">
        <v>119</v>
      </c>
      <c r="B19" s="804">
        <v>650</v>
      </c>
      <c r="C19" s="805">
        <v>1</v>
      </c>
      <c r="D19" s="806">
        <v>2</v>
      </c>
      <c r="E19" s="807" t="s">
        <v>121</v>
      </c>
      <c r="F19" s="804">
        <v>120</v>
      </c>
      <c r="G19" s="808">
        <f>'приложение 3 (№7 2019г.)'!G23</f>
        <v>2746.3</v>
      </c>
      <c r="H19" s="809">
        <v>0</v>
      </c>
      <c r="I19" s="810">
        <v>0</v>
      </c>
    </row>
    <row r="20" spans="1:37" ht="67.5" customHeight="1" thickBot="1" x14ac:dyDescent="0.25">
      <c r="A20" s="778" t="s">
        <v>122</v>
      </c>
      <c r="B20" s="779">
        <v>650</v>
      </c>
      <c r="C20" s="780">
        <v>1</v>
      </c>
      <c r="D20" s="781">
        <v>4</v>
      </c>
      <c r="E20" s="779"/>
      <c r="F20" s="779"/>
      <c r="G20" s="783">
        <f t="shared" ref="G20:I21" si="0">G21</f>
        <v>21520</v>
      </c>
      <c r="H20" s="783">
        <f t="shared" si="0"/>
        <v>0</v>
      </c>
      <c r="I20" s="784">
        <f t="shared" si="0"/>
        <v>0</v>
      </c>
    </row>
    <row r="21" spans="1:37" x14ac:dyDescent="0.2">
      <c r="A21" s="785" t="s">
        <v>112</v>
      </c>
      <c r="B21" s="786">
        <v>650</v>
      </c>
      <c r="C21" s="787">
        <v>1</v>
      </c>
      <c r="D21" s="788">
        <v>4</v>
      </c>
      <c r="E21" s="789" t="s">
        <v>113</v>
      </c>
      <c r="F21" s="786"/>
      <c r="G21" s="790">
        <f t="shared" si="0"/>
        <v>21520</v>
      </c>
      <c r="H21" s="790">
        <f t="shared" si="0"/>
        <v>0</v>
      </c>
      <c r="I21" s="791">
        <f t="shared" si="0"/>
        <v>0</v>
      </c>
    </row>
    <row r="22" spans="1:37" ht="31.5" x14ac:dyDescent="0.2">
      <c r="A22" s="814" t="s">
        <v>114</v>
      </c>
      <c r="B22" s="21">
        <v>650</v>
      </c>
      <c r="C22" s="22">
        <v>1</v>
      </c>
      <c r="D22" s="23">
        <v>4</v>
      </c>
      <c r="E22" s="333" t="s">
        <v>115</v>
      </c>
      <c r="F22" s="354"/>
      <c r="G22" s="178">
        <f>G24</f>
        <v>21520</v>
      </c>
      <c r="H22" s="178">
        <v>0</v>
      </c>
      <c r="I22" s="793">
        <v>0</v>
      </c>
    </row>
    <row r="23" spans="1:37" ht="31.5" x14ac:dyDescent="0.2">
      <c r="A23" s="792" t="s">
        <v>123</v>
      </c>
      <c r="B23" s="21">
        <v>650</v>
      </c>
      <c r="C23" s="22">
        <v>1</v>
      </c>
      <c r="D23" s="23">
        <v>4</v>
      </c>
      <c r="E23" s="333" t="s">
        <v>124</v>
      </c>
      <c r="F23" s="354"/>
      <c r="G23" s="178">
        <f t="shared" ref="G23:I24" si="1">G24</f>
        <v>21520</v>
      </c>
      <c r="H23" s="178">
        <f t="shared" si="1"/>
        <v>0</v>
      </c>
      <c r="I23" s="793">
        <f t="shared" si="1"/>
        <v>0</v>
      </c>
    </row>
    <row r="24" spans="1:37" s="64" customFormat="1" ht="63.75" thickBot="1" x14ac:dyDescent="0.25">
      <c r="A24" s="815" t="s">
        <v>118</v>
      </c>
      <c r="B24" s="796">
        <v>650</v>
      </c>
      <c r="C24" s="797">
        <v>1</v>
      </c>
      <c r="D24" s="798">
        <v>4</v>
      </c>
      <c r="E24" s="799" t="s">
        <v>124</v>
      </c>
      <c r="F24" s="796">
        <v>100</v>
      </c>
      <c r="G24" s="800">
        <f t="shared" si="1"/>
        <v>21520</v>
      </c>
      <c r="H24" s="800">
        <f t="shared" si="1"/>
        <v>0</v>
      </c>
      <c r="I24" s="816">
        <f t="shared" si="1"/>
        <v>0</v>
      </c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</row>
    <row r="25" spans="1:37" s="64" customFormat="1" ht="31.5" customHeight="1" thickBot="1" x14ac:dyDescent="0.25">
      <c r="A25" s="817" t="s">
        <v>119</v>
      </c>
      <c r="B25" s="804">
        <v>650</v>
      </c>
      <c r="C25" s="805">
        <v>1</v>
      </c>
      <c r="D25" s="806">
        <v>4</v>
      </c>
      <c r="E25" s="807" t="s">
        <v>124</v>
      </c>
      <c r="F25" s="804">
        <v>120</v>
      </c>
      <c r="G25" s="808">
        <f>'приложение 3 (№7 2019г.)'!G29</f>
        <v>21520</v>
      </c>
      <c r="H25" s="808">
        <v>0</v>
      </c>
      <c r="I25" s="818">
        <v>0</v>
      </c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</row>
    <row r="26" spans="1:37" ht="22.9" hidden="1" customHeight="1" outlineLevel="1" thickBot="1" x14ac:dyDescent="0.25">
      <c r="A26" s="778" t="s">
        <v>347</v>
      </c>
      <c r="B26" s="779">
        <v>650</v>
      </c>
      <c r="C26" s="780">
        <v>1</v>
      </c>
      <c r="D26" s="781">
        <v>7</v>
      </c>
      <c r="E26" s="782"/>
      <c r="F26" s="779"/>
      <c r="G26" s="783">
        <f t="shared" ref="G26:I27" si="2">G27</f>
        <v>0</v>
      </c>
      <c r="H26" s="783">
        <f t="shared" si="2"/>
        <v>0</v>
      </c>
      <c r="I26" s="784">
        <f t="shared" si="2"/>
        <v>0</v>
      </c>
    </row>
    <row r="27" spans="1:37" s="3" customFormat="1" ht="16.5" hidden="1" outlineLevel="1" thickBot="1" x14ac:dyDescent="0.25">
      <c r="A27" s="332" t="s">
        <v>112</v>
      </c>
      <c r="B27" s="786">
        <v>650</v>
      </c>
      <c r="C27" s="787">
        <v>1</v>
      </c>
      <c r="D27" s="788">
        <v>7</v>
      </c>
      <c r="E27" s="789" t="s">
        <v>113</v>
      </c>
      <c r="F27" s="786"/>
      <c r="G27" s="790">
        <f t="shared" si="2"/>
        <v>0</v>
      </c>
      <c r="H27" s="790">
        <f t="shared" si="2"/>
        <v>0</v>
      </c>
      <c r="I27" s="791">
        <f t="shared" si="2"/>
        <v>0</v>
      </c>
    </row>
    <row r="28" spans="1:37" ht="32.25" hidden="1" outlineLevel="1" thickBot="1" x14ac:dyDescent="0.25">
      <c r="A28" s="353" t="s">
        <v>114</v>
      </c>
      <c r="B28" s="21">
        <v>650</v>
      </c>
      <c r="C28" s="22">
        <v>1</v>
      </c>
      <c r="D28" s="23">
        <v>7</v>
      </c>
      <c r="E28" s="333" t="s">
        <v>115</v>
      </c>
      <c r="F28" s="21"/>
      <c r="G28" s="178">
        <f>G29</f>
        <v>0</v>
      </c>
      <c r="H28" s="178">
        <f>H30</f>
        <v>0</v>
      </c>
      <c r="I28" s="793">
        <f>I30</f>
        <v>0</v>
      </c>
    </row>
    <row r="29" spans="1:37" ht="16.5" hidden="1" outlineLevel="1" thickBot="1" x14ac:dyDescent="0.25">
      <c r="A29" s="332" t="s">
        <v>126</v>
      </c>
      <c r="B29" s="21">
        <v>650</v>
      </c>
      <c r="C29" s="22">
        <v>1</v>
      </c>
      <c r="D29" s="23">
        <v>7</v>
      </c>
      <c r="E29" s="333" t="s">
        <v>127</v>
      </c>
      <c r="F29" s="21"/>
      <c r="G29" s="178">
        <f>G30</f>
        <v>0</v>
      </c>
      <c r="H29" s="178">
        <f>H30</f>
        <v>0</v>
      </c>
      <c r="I29" s="793">
        <f>I30</f>
        <v>0</v>
      </c>
    </row>
    <row r="30" spans="1:37" ht="32.25" hidden="1" outlineLevel="1" thickBot="1" x14ac:dyDescent="0.25">
      <c r="A30" s="27" t="s">
        <v>219</v>
      </c>
      <c r="B30" s="796">
        <v>650</v>
      </c>
      <c r="C30" s="797">
        <v>1</v>
      </c>
      <c r="D30" s="798">
        <v>7</v>
      </c>
      <c r="E30" s="333" t="s">
        <v>127</v>
      </c>
      <c r="F30" s="796">
        <v>200</v>
      </c>
      <c r="G30" s="800">
        <f>G31</f>
        <v>0</v>
      </c>
      <c r="H30" s="801">
        <f>H31</f>
        <v>0</v>
      </c>
      <c r="I30" s="802">
        <f>I31</f>
        <v>0</v>
      </c>
    </row>
    <row r="31" spans="1:37" ht="32.25" hidden="1" outlineLevel="1" thickBot="1" x14ac:dyDescent="0.25">
      <c r="A31" s="31" t="s">
        <v>129</v>
      </c>
      <c r="B31" s="804">
        <v>650</v>
      </c>
      <c r="C31" s="805">
        <v>1</v>
      </c>
      <c r="D31" s="806">
        <v>7</v>
      </c>
      <c r="E31" s="807" t="s">
        <v>127</v>
      </c>
      <c r="F31" s="804">
        <v>240</v>
      </c>
      <c r="G31" s="808">
        <f>'[3]приложение №7 2019г.'!G35</f>
        <v>0</v>
      </c>
      <c r="H31" s="809">
        <v>0</v>
      </c>
      <c r="I31" s="810">
        <v>0</v>
      </c>
    </row>
    <row r="32" spans="1:37" ht="16.5" collapsed="1" thickBot="1" x14ac:dyDescent="0.25">
      <c r="A32" s="778" t="s">
        <v>130</v>
      </c>
      <c r="B32" s="779">
        <v>650</v>
      </c>
      <c r="C32" s="780">
        <v>1</v>
      </c>
      <c r="D32" s="781">
        <v>11</v>
      </c>
      <c r="E32" s="782"/>
      <c r="F32" s="779"/>
      <c r="G32" s="783">
        <f t="shared" ref="G32:I33" si="3">G33</f>
        <v>275.7</v>
      </c>
      <c r="H32" s="783">
        <f t="shared" si="3"/>
        <v>0</v>
      </c>
      <c r="I32" s="784">
        <f t="shared" si="3"/>
        <v>0</v>
      </c>
    </row>
    <row r="33" spans="1:9" s="3" customFormat="1" x14ac:dyDescent="0.2">
      <c r="A33" s="785" t="s">
        <v>112</v>
      </c>
      <c r="B33" s="786">
        <v>650</v>
      </c>
      <c r="C33" s="787">
        <v>1</v>
      </c>
      <c r="D33" s="788">
        <v>11</v>
      </c>
      <c r="E33" s="789" t="s">
        <v>113</v>
      </c>
      <c r="F33" s="786"/>
      <c r="G33" s="790">
        <f t="shared" si="3"/>
        <v>275.7</v>
      </c>
      <c r="H33" s="790">
        <f t="shared" si="3"/>
        <v>0</v>
      </c>
      <c r="I33" s="791">
        <f t="shared" si="3"/>
        <v>0</v>
      </c>
    </row>
    <row r="34" spans="1:9" x14ac:dyDescent="0.2">
      <c r="A34" s="792" t="s">
        <v>131</v>
      </c>
      <c r="B34" s="21">
        <v>650</v>
      </c>
      <c r="C34" s="22">
        <v>1</v>
      </c>
      <c r="D34" s="23">
        <v>11</v>
      </c>
      <c r="E34" s="333" t="s">
        <v>132</v>
      </c>
      <c r="F34" s="21"/>
      <c r="G34" s="178">
        <f>G35</f>
        <v>275.7</v>
      </c>
      <c r="H34" s="178">
        <f>H36</f>
        <v>0</v>
      </c>
      <c r="I34" s="793">
        <f>I36</f>
        <v>0</v>
      </c>
    </row>
    <row r="35" spans="1:9" x14ac:dyDescent="0.2">
      <c r="A35" s="792" t="s">
        <v>133</v>
      </c>
      <c r="B35" s="21">
        <v>650</v>
      </c>
      <c r="C35" s="22">
        <v>1</v>
      </c>
      <c r="D35" s="23">
        <v>11</v>
      </c>
      <c r="E35" s="333" t="s">
        <v>134</v>
      </c>
      <c r="F35" s="21"/>
      <c r="G35" s="178">
        <f>G36</f>
        <v>275.7</v>
      </c>
      <c r="H35" s="178">
        <f>H36</f>
        <v>0</v>
      </c>
      <c r="I35" s="793">
        <f>I36</f>
        <v>0</v>
      </c>
    </row>
    <row r="36" spans="1:9" ht="16.5" thickBot="1" x14ac:dyDescent="0.3">
      <c r="A36" s="819" t="s">
        <v>135</v>
      </c>
      <c r="B36" s="796">
        <v>650</v>
      </c>
      <c r="C36" s="797">
        <v>1</v>
      </c>
      <c r="D36" s="798">
        <v>11</v>
      </c>
      <c r="E36" s="799" t="s">
        <v>134</v>
      </c>
      <c r="F36" s="796">
        <v>800</v>
      </c>
      <c r="G36" s="800">
        <f>G37</f>
        <v>275.7</v>
      </c>
      <c r="H36" s="801">
        <f>H37</f>
        <v>0</v>
      </c>
      <c r="I36" s="802">
        <f>I37</f>
        <v>0</v>
      </c>
    </row>
    <row r="37" spans="1:9" ht="16.5" thickBot="1" x14ac:dyDescent="0.3">
      <c r="A37" s="820" t="s">
        <v>136</v>
      </c>
      <c r="B37" s="804">
        <v>650</v>
      </c>
      <c r="C37" s="805">
        <v>1</v>
      </c>
      <c r="D37" s="806">
        <v>11</v>
      </c>
      <c r="E37" s="807" t="s">
        <v>134</v>
      </c>
      <c r="F37" s="804">
        <v>870</v>
      </c>
      <c r="G37" s="808">
        <f>'приложение 3 (№7 2019г.)'!G41</f>
        <v>275.7</v>
      </c>
      <c r="H37" s="809">
        <v>0</v>
      </c>
      <c r="I37" s="810">
        <v>0</v>
      </c>
    </row>
    <row r="38" spans="1:9" ht="16.5" thickBot="1" x14ac:dyDescent="0.25">
      <c r="A38" s="778" t="s">
        <v>137</v>
      </c>
      <c r="B38" s="779">
        <v>650</v>
      </c>
      <c r="C38" s="780">
        <v>1</v>
      </c>
      <c r="D38" s="781">
        <v>13</v>
      </c>
      <c r="E38" s="779"/>
      <c r="F38" s="779"/>
      <c r="G38" s="783">
        <f>G39+G46</f>
        <v>7320.2</v>
      </c>
      <c r="H38" s="783">
        <f>H39+H46</f>
        <v>0</v>
      </c>
      <c r="I38" s="784">
        <f>I46</f>
        <v>0</v>
      </c>
    </row>
    <row r="39" spans="1:9" s="63" customFormat="1" ht="47.25" hidden="1" outlineLevel="1" x14ac:dyDescent="0.2">
      <c r="A39" s="365" t="s">
        <v>348</v>
      </c>
      <c r="B39" s="786">
        <v>650</v>
      </c>
      <c r="C39" s="787">
        <v>1</v>
      </c>
      <c r="D39" s="788">
        <v>13</v>
      </c>
      <c r="E39" s="789" t="s">
        <v>139</v>
      </c>
      <c r="F39" s="786"/>
      <c r="G39" s="790">
        <f>G40</f>
        <v>0</v>
      </c>
      <c r="H39" s="790">
        <f>H41</f>
        <v>0</v>
      </c>
      <c r="I39" s="791">
        <f>I41</f>
        <v>0</v>
      </c>
    </row>
    <row r="40" spans="1:9" s="63" customFormat="1" ht="31.5" hidden="1" outlineLevel="1" x14ac:dyDescent="0.2">
      <c r="A40" s="367" t="s">
        <v>140</v>
      </c>
      <c r="B40" s="21">
        <v>650</v>
      </c>
      <c r="C40" s="22">
        <v>1</v>
      </c>
      <c r="D40" s="23">
        <v>13</v>
      </c>
      <c r="E40" s="333" t="s">
        <v>141</v>
      </c>
      <c r="F40" s="21"/>
      <c r="G40" s="178">
        <f>G41</f>
        <v>0</v>
      </c>
      <c r="H40" s="178">
        <f>H41</f>
        <v>0</v>
      </c>
      <c r="I40" s="793">
        <f>I41</f>
        <v>0</v>
      </c>
    </row>
    <row r="41" spans="1:9" s="63" customFormat="1" ht="47.25" hidden="1" outlineLevel="1" x14ac:dyDescent="0.2">
      <c r="A41" s="365" t="s">
        <v>142</v>
      </c>
      <c r="B41" s="21">
        <v>650</v>
      </c>
      <c r="C41" s="22">
        <v>1</v>
      </c>
      <c r="D41" s="23">
        <v>13</v>
      </c>
      <c r="E41" s="333" t="s">
        <v>143</v>
      </c>
      <c r="F41" s="21"/>
      <c r="G41" s="178">
        <f>G42+G44</f>
        <v>0</v>
      </c>
      <c r="H41" s="178">
        <f>H42+H46</f>
        <v>0</v>
      </c>
      <c r="I41" s="793">
        <f>I42+I46</f>
        <v>0</v>
      </c>
    </row>
    <row r="42" spans="1:9" s="63" customFormat="1" ht="31.5" hidden="1" outlineLevel="1" x14ac:dyDescent="0.2">
      <c r="A42" s="368" t="s">
        <v>144</v>
      </c>
      <c r="B42" s="796">
        <v>650</v>
      </c>
      <c r="C42" s="797">
        <v>1</v>
      </c>
      <c r="D42" s="798">
        <v>13</v>
      </c>
      <c r="E42" s="333" t="s">
        <v>145</v>
      </c>
      <c r="F42" s="796">
        <v>200</v>
      </c>
      <c r="G42" s="800">
        <f>G43</f>
        <v>0</v>
      </c>
      <c r="H42" s="800">
        <f>H43</f>
        <v>0</v>
      </c>
      <c r="I42" s="816">
        <f>I43</f>
        <v>0</v>
      </c>
    </row>
    <row r="43" spans="1:9" s="63" customFormat="1" ht="32.25" hidden="1" outlineLevel="1" thickBot="1" x14ac:dyDescent="0.25">
      <c r="A43" s="817" t="s">
        <v>129</v>
      </c>
      <c r="B43" s="804">
        <v>650</v>
      </c>
      <c r="C43" s="805">
        <v>1</v>
      </c>
      <c r="D43" s="806">
        <v>13</v>
      </c>
      <c r="E43" s="807" t="s">
        <v>145</v>
      </c>
      <c r="F43" s="804">
        <v>240</v>
      </c>
      <c r="G43" s="808">
        <f>'[3]приложение №7 2019г.'!G47</f>
        <v>0</v>
      </c>
      <c r="H43" s="808">
        <f>G43</f>
        <v>0</v>
      </c>
      <c r="I43" s="818">
        <v>0</v>
      </c>
    </row>
    <row r="44" spans="1:9" s="63" customFormat="1" ht="31.5" hidden="1" outlineLevel="1" x14ac:dyDescent="0.2">
      <c r="A44" s="368" t="s">
        <v>146</v>
      </c>
      <c r="B44" s="796">
        <v>650</v>
      </c>
      <c r="C44" s="797">
        <v>1</v>
      </c>
      <c r="D44" s="798">
        <v>13</v>
      </c>
      <c r="E44" s="333" t="s">
        <v>147</v>
      </c>
      <c r="F44" s="796">
        <v>200</v>
      </c>
      <c r="G44" s="800">
        <f>G45</f>
        <v>0</v>
      </c>
      <c r="H44" s="800">
        <f>H45</f>
        <v>0</v>
      </c>
      <c r="I44" s="816">
        <f>I45</f>
        <v>0</v>
      </c>
    </row>
    <row r="45" spans="1:9" s="63" customFormat="1" ht="32.25" hidden="1" outlineLevel="1" thickBot="1" x14ac:dyDescent="0.25">
      <c r="A45" s="31" t="s">
        <v>129</v>
      </c>
      <c r="B45" s="804">
        <v>650</v>
      </c>
      <c r="C45" s="805">
        <v>1</v>
      </c>
      <c r="D45" s="806">
        <v>13</v>
      </c>
      <c r="E45" s="807" t="s">
        <v>147</v>
      </c>
      <c r="F45" s="804">
        <v>240</v>
      </c>
      <c r="G45" s="808">
        <f>'[3]приложение №7 2019г.'!G49</f>
        <v>0</v>
      </c>
      <c r="H45" s="808">
        <v>0</v>
      </c>
      <c r="I45" s="818">
        <v>0</v>
      </c>
    </row>
    <row r="46" spans="1:9" s="63" customFormat="1" collapsed="1" x14ac:dyDescent="0.2">
      <c r="A46" s="785" t="s">
        <v>112</v>
      </c>
      <c r="B46" s="786">
        <v>650</v>
      </c>
      <c r="C46" s="787">
        <v>1</v>
      </c>
      <c r="D46" s="788">
        <v>13</v>
      </c>
      <c r="E46" s="789" t="s">
        <v>113</v>
      </c>
      <c r="F46" s="786"/>
      <c r="G46" s="790">
        <f>G47+G61</f>
        <v>7320.2</v>
      </c>
      <c r="H46" s="790">
        <f>H48</f>
        <v>0</v>
      </c>
      <c r="I46" s="791">
        <f>I48</f>
        <v>0</v>
      </c>
    </row>
    <row r="47" spans="1:9" s="63" customFormat="1" ht="31.5" x14ac:dyDescent="0.2">
      <c r="A47" s="814" t="s">
        <v>114</v>
      </c>
      <c r="B47" s="21">
        <v>650</v>
      </c>
      <c r="C47" s="22">
        <v>1</v>
      </c>
      <c r="D47" s="23">
        <v>13</v>
      </c>
      <c r="E47" s="333" t="s">
        <v>115</v>
      </c>
      <c r="F47" s="21"/>
      <c r="G47" s="178">
        <f>G48+G54</f>
        <v>7234.2</v>
      </c>
      <c r="H47" s="178">
        <f>H48</f>
        <v>0</v>
      </c>
      <c r="I47" s="793">
        <f>I48</f>
        <v>0</v>
      </c>
    </row>
    <row r="48" spans="1:9" s="63" customFormat="1" ht="47.25" x14ac:dyDescent="0.2">
      <c r="A48" s="792" t="s">
        <v>148</v>
      </c>
      <c r="B48" s="21">
        <v>650</v>
      </c>
      <c r="C48" s="22">
        <v>1</v>
      </c>
      <c r="D48" s="23">
        <v>13</v>
      </c>
      <c r="E48" s="333" t="s">
        <v>149</v>
      </c>
      <c r="F48" s="21"/>
      <c r="G48" s="178">
        <f>G49+G51</f>
        <v>1393.2</v>
      </c>
      <c r="H48" s="178">
        <f>H49+H51</f>
        <v>0</v>
      </c>
      <c r="I48" s="793">
        <f>I49+I51</f>
        <v>0</v>
      </c>
    </row>
    <row r="49" spans="1:37" s="63" customFormat="1" ht="32.25" thickBot="1" x14ac:dyDescent="0.25">
      <c r="A49" s="27" t="s">
        <v>219</v>
      </c>
      <c r="B49" s="796">
        <v>650</v>
      </c>
      <c r="C49" s="797">
        <v>1</v>
      </c>
      <c r="D49" s="798">
        <v>13</v>
      </c>
      <c r="E49" s="799" t="s">
        <v>149</v>
      </c>
      <c r="F49" s="796">
        <v>200</v>
      </c>
      <c r="G49" s="800">
        <f>G50</f>
        <v>176.2</v>
      </c>
      <c r="H49" s="800">
        <f>H50</f>
        <v>0</v>
      </c>
      <c r="I49" s="816">
        <f>I50</f>
        <v>0</v>
      </c>
    </row>
    <row r="50" spans="1:37" s="63" customFormat="1" ht="32.25" thickBot="1" x14ac:dyDescent="0.25">
      <c r="A50" s="817" t="s">
        <v>129</v>
      </c>
      <c r="B50" s="804">
        <v>650</v>
      </c>
      <c r="C50" s="805">
        <v>1</v>
      </c>
      <c r="D50" s="806">
        <v>13</v>
      </c>
      <c r="E50" s="807" t="s">
        <v>149</v>
      </c>
      <c r="F50" s="804">
        <v>240</v>
      </c>
      <c r="G50" s="808">
        <f>'приложение 3 (№7 2019г.)'!G54</f>
        <v>176.2</v>
      </c>
      <c r="H50" s="808">
        <v>0</v>
      </c>
      <c r="I50" s="818">
        <v>0</v>
      </c>
    </row>
    <row r="51" spans="1:37" s="63" customFormat="1" ht="18.600000000000001" customHeight="1" thickBot="1" x14ac:dyDescent="0.3">
      <c r="A51" s="821" t="s">
        <v>150</v>
      </c>
      <c r="B51" s="822">
        <v>650</v>
      </c>
      <c r="C51" s="823">
        <v>1</v>
      </c>
      <c r="D51" s="824">
        <v>13</v>
      </c>
      <c r="E51" s="825" t="s">
        <v>149</v>
      </c>
      <c r="F51" s="822">
        <v>800</v>
      </c>
      <c r="G51" s="826">
        <f>G53+G52</f>
        <v>1217</v>
      </c>
      <c r="H51" s="826">
        <f>H53</f>
        <v>0</v>
      </c>
      <c r="I51" s="827">
        <f>I53</f>
        <v>0</v>
      </c>
    </row>
    <row r="52" spans="1:37" s="63" customFormat="1" ht="33.6" hidden="1" customHeight="1" thickBot="1" x14ac:dyDescent="0.25">
      <c r="A52" s="31" t="s">
        <v>151</v>
      </c>
      <c r="B52" s="24">
        <v>650</v>
      </c>
      <c r="C52" s="25">
        <v>1</v>
      </c>
      <c r="D52" s="26">
        <v>13</v>
      </c>
      <c r="E52" s="341" t="s">
        <v>149</v>
      </c>
      <c r="F52" s="804">
        <v>830</v>
      </c>
      <c r="G52" s="808">
        <f>'[3]приложение №7 2019г.'!G56</f>
        <v>0</v>
      </c>
      <c r="H52" s="808">
        <v>0</v>
      </c>
      <c r="I52" s="818">
        <v>0</v>
      </c>
    </row>
    <row r="53" spans="1:37" s="63" customFormat="1" ht="18.75" customHeight="1" thickBot="1" x14ac:dyDescent="0.25">
      <c r="A53" s="817" t="s">
        <v>152</v>
      </c>
      <c r="B53" s="804">
        <v>650</v>
      </c>
      <c r="C53" s="805">
        <v>1</v>
      </c>
      <c r="D53" s="806">
        <v>13</v>
      </c>
      <c r="E53" s="807" t="s">
        <v>149</v>
      </c>
      <c r="F53" s="804">
        <v>850</v>
      </c>
      <c r="G53" s="808">
        <f>'приложение 3 (№7 2019г.)'!G57</f>
        <v>1217</v>
      </c>
      <c r="H53" s="808">
        <v>0</v>
      </c>
      <c r="I53" s="818">
        <v>0</v>
      </c>
    </row>
    <row r="54" spans="1:37" ht="18.75" customHeight="1" x14ac:dyDescent="0.2">
      <c r="A54" s="785" t="s">
        <v>126</v>
      </c>
      <c r="B54" s="786">
        <v>650</v>
      </c>
      <c r="C54" s="787">
        <v>1</v>
      </c>
      <c r="D54" s="788">
        <v>13</v>
      </c>
      <c r="E54" s="789" t="s">
        <v>127</v>
      </c>
      <c r="F54" s="786"/>
      <c r="G54" s="790">
        <f>G55+G57+G59</f>
        <v>5841</v>
      </c>
      <c r="H54" s="790">
        <f>H55+H57+H61</f>
        <v>0</v>
      </c>
      <c r="I54" s="791">
        <f>I55+I57+I61</f>
        <v>0</v>
      </c>
    </row>
    <row r="55" spans="1:37" s="64" customFormat="1" ht="63.75" thickBot="1" x14ac:dyDescent="0.25">
      <c r="A55" s="815" t="s">
        <v>118</v>
      </c>
      <c r="B55" s="796">
        <v>650</v>
      </c>
      <c r="C55" s="797">
        <v>1</v>
      </c>
      <c r="D55" s="798">
        <v>13</v>
      </c>
      <c r="E55" s="799" t="s">
        <v>127</v>
      </c>
      <c r="F55" s="796">
        <v>100</v>
      </c>
      <c r="G55" s="800">
        <f>G56</f>
        <v>645</v>
      </c>
      <c r="H55" s="800">
        <f>H56</f>
        <v>0</v>
      </c>
      <c r="I55" s="816">
        <f>I56</f>
        <v>0</v>
      </c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</row>
    <row r="56" spans="1:37" s="64" customFormat="1" ht="32.25" thickBot="1" x14ac:dyDescent="0.25">
      <c r="A56" s="817" t="s">
        <v>119</v>
      </c>
      <c r="B56" s="804">
        <v>650</v>
      </c>
      <c r="C56" s="805">
        <v>1</v>
      </c>
      <c r="D56" s="806">
        <v>13</v>
      </c>
      <c r="E56" s="807" t="s">
        <v>127</v>
      </c>
      <c r="F56" s="804">
        <v>120</v>
      </c>
      <c r="G56" s="808">
        <f>'приложение 3 (№7 2019г.)'!G60</f>
        <v>645</v>
      </c>
      <c r="H56" s="808">
        <v>0</v>
      </c>
      <c r="I56" s="818">
        <v>0</v>
      </c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</row>
    <row r="57" spans="1:37" s="64" customFormat="1" ht="32.25" thickBot="1" x14ac:dyDescent="0.25">
      <c r="A57" s="27" t="s">
        <v>219</v>
      </c>
      <c r="B57" s="822">
        <v>650</v>
      </c>
      <c r="C57" s="823">
        <v>1</v>
      </c>
      <c r="D57" s="824">
        <v>13</v>
      </c>
      <c r="E57" s="825" t="s">
        <v>127</v>
      </c>
      <c r="F57" s="822">
        <v>200</v>
      </c>
      <c r="G57" s="826">
        <f>G58</f>
        <v>5171</v>
      </c>
      <c r="H57" s="826">
        <f>H58</f>
        <v>0</v>
      </c>
      <c r="I57" s="827">
        <f>I58</f>
        <v>0</v>
      </c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</row>
    <row r="58" spans="1:37" s="64" customFormat="1" ht="30" customHeight="1" thickBot="1" x14ac:dyDescent="0.25">
      <c r="A58" s="817" t="s">
        <v>129</v>
      </c>
      <c r="B58" s="804">
        <v>650</v>
      </c>
      <c r="C58" s="805">
        <v>1</v>
      </c>
      <c r="D58" s="806">
        <v>13</v>
      </c>
      <c r="E58" s="807" t="s">
        <v>127</v>
      </c>
      <c r="F58" s="804">
        <v>240</v>
      </c>
      <c r="G58" s="808">
        <f>'приложение 3 (№7 2019г.)'!G62</f>
        <v>5171</v>
      </c>
      <c r="H58" s="808">
        <v>0</v>
      </c>
      <c r="I58" s="818">
        <v>0</v>
      </c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</row>
    <row r="59" spans="1:37" s="64" customFormat="1" ht="16.5" thickBot="1" x14ac:dyDescent="0.3">
      <c r="A59" s="828" t="s">
        <v>150</v>
      </c>
      <c r="B59" s="796">
        <v>650</v>
      </c>
      <c r="C59" s="797">
        <v>1</v>
      </c>
      <c r="D59" s="798">
        <v>13</v>
      </c>
      <c r="E59" s="799" t="s">
        <v>127</v>
      </c>
      <c r="F59" s="796">
        <v>800</v>
      </c>
      <c r="G59" s="826">
        <f>G60</f>
        <v>25</v>
      </c>
      <c r="H59" s="826">
        <f>H60</f>
        <v>0</v>
      </c>
      <c r="I59" s="827">
        <f>I60</f>
        <v>0</v>
      </c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</row>
    <row r="60" spans="1:37" s="64" customFormat="1" ht="30" customHeight="1" thickBot="1" x14ac:dyDescent="0.25">
      <c r="A60" s="817" t="s">
        <v>152</v>
      </c>
      <c r="B60" s="804">
        <v>650</v>
      </c>
      <c r="C60" s="805">
        <v>1</v>
      </c>
      <c r="D60" s="806">
        <v>13</v>
      </c>
      <c r="E60" s="807" t="s">
        <v>127</v>
      </c>
      <c r="F60" s="804">
        <v>850</v>
      </c>
      <c r="G60" s="808">
        <f>'приложение 3 (№7 2019г.)'!G64</f>
        <v>25</v>
      </c>
      <c r="H60" s="808">
        <v>0</v>
      </c>
      <c r="I60" s="818">
        <v>0</v>
      </c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</row>
    <row r="61" spans="1:37" ht="61.15" customHeight="1" x14ac:dyDescent="0.2">
      <c r="A61" s="785" t="s">
        <v>153</v>
      </c>
      <c r="B61" s="786">
        <v>650</v>
      </c>
      <c r="C61" s="787">
        <v>1</v>
      </c>
      <c r="D61" s="788">
        <v>13</v>
      </c>
      <c r="E61" s="789" t="s">
        <v>154</v>
      </c>
      <c r="F61" s="786"/>
      <c r="G61" s="790">
        <f>G62</f>
        <v>86</v>
      </c>
      <c r="H61" s="790">
        <v>0</v>
      </c>
      <c r="I61" s="791">
        <v>0</v>
      </c>
    </row>
    <row r="62" spans="1:37" s="64" customFormat="1" ht="27" customHeight="1" thickBot="1" x14ac:dyDescent="0.25">
      <c r="A62" s="829" t="s">
        <v>333</v>
      </c>
      <c r="B62" s="796">
        <v>650</v>
      </c>
      <c r="C62" s="797">
        <v>1</v>
      </c>
      <c r="D62" s="798">
        <v>13</v>
      </c>
      <c r="E62" s="799" t="s">
        <v>154</v>
      </c>
      <c r="F62" s="796">
        <v>200</v>
      </c>
      <c r="G62" s="800">
        <f>G63</f>
        <v>86</v>
      </c>
      <c r="H62" s="800">
        <f>H63</f>
        <v>0</v>
      </c>
      <c r="I62" s="816">
        <f>I63</f>
        <v>0</v>
      </c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</row>
    <row r="63" spans="1:37" s="64" customFormat="1" ht="23.45" customHeight="1" thickBot="1" x14ac:dyDescent="0.25">
      <c r="A63" s="817" t="s">
        <v>334</v>
      </c>
      <c r="B63" s="804">
        <v>650</v>
      </c>
      <c r="C63" s="805">
        <v>1</v>
      </c>
      <c r="D63" s="806">
        <v>13</v>
      </c>
      <c r="E63" s="807" t="s">
        <v>154</v>
      </c>
      <c r="F63" s="804">
        <v>240</v>
      </c>
      <c r="G63" s="808">
        <f>'приложение 3 (№7 2019г.)'!G67</f>
        <v>86</v>
      </c>
      <c r="H63" s="808">
        <v>0</v>
      </c>
      <c r="I63" s="818">
        <v>0</v>
      </c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</row>
    <row r="64" spans="1:37" ht="16.5" thickBot="1" x14ac:dyDescent="0.25">
      <c r="A64" s="830" t="s">
        <v>155</v>
      </c>
      <c r="B64" s="831">
        <v>650</v>
      </c>
      <c r="C64" s="831" t="s">
        <v>156</v>
      </c>
      <c r="D64" s="832"/>
      <c r="E64" s="833"/>
      <c r="F64" s="834"/>
      <c r="G64" s="776">
        <f>G65</f>
        <v>435.5</v>
      </c>
      <c r="H64" s="776">
        <f>H65</f>
        <v>435.5</v>
      </c>
      <c r="I64" s="835">
        <f>I65</f>
        <v>435.5</v>
      </c>
    </row>
    <row r="65" spans="1:37" ht="16.5" thickBot="1" x14ac:dyDescent="0.25">
      <c r="A65" s="778" t="s">
        <v>157</v>
      </c>
      <c r="B65" s="836">
        <v>650</v>
      </c>
      <c r="C65" s="836" t="s">
        <v>156</v>
      </c>
      <c r="D65" s="836" t="s">
        <v>158</v>
      </c>
      <c r="E65" s="782"/>
      <c r="F65" s="779"/>
      <c r="G65" s="783">
        <f>G66</f>
        <v>435.5</v>
      </c>
      <c r="H65" s="783">
        <f t="shared" ref="H65:I69" si="4">H66</f>
        <v>435.5</v>
      </c>
      <c r="I65" s="784">
        <f t="shared" si="4"/>
        <v>435.5</v>
      </c>
    </row>
    <row r="66" spans="1:37" s="3" customFormat="1" ht="24" customHeight="1" x14ac:dyDescent="0.2">
      <c r="A66" s="785" t="s">
        <v>159</v>
      </c>
      <c r="B66" s="837">
        <v>650</v>
      </c>
      <c r="C66" s="837" t="s">
        <v>156</v>
      </c>
      <c r="D66" s="837" t="s">
        <v>158</v>
      </c>
      <c r="E66" s="789" t="s">
        <v>113</v>
      </c>
      <c r="F66" s="786"/>
      <c r="G66" s="790">
        <f>G67</f>
        <v>435.5</v>
      </c>
      <c r="H66" s="790">
        <f t="shared" si="4"/>
        <v>435.5</v>
      </c>
      <c r="I66" s="791">
        <f t="shared" si="4"/>
        <v>435.5</v>
      </c>
    </row>
    <row r="67" spans="1:37" ht="33.75" customHeight="1" x14ac:dyDescent="0.2">
      <c r="A67" s="838" t="s">
        <v>160</v>
      </c>
      <c r="B67" s="38">
        <v>650</v>
      </c>
      <c r="C67" s="38" t="s">
        <v>156</v>
      </c>
      <c r="D67" s="38" t="s">
        <v>158</v>
      </c>
      <c r="E67" s="333" t="s">
        <v>161</v>
      </c>
      <c r="F67" s="21"/>
      <c r="G67" s="178">
        <f>G69+G71</f>
        <v>435.5</v>
      </c>
      <c r="H67" s="178">
        <f>H69+H71</f>
        <v>435.5</v>
      </c>
      <c r="I67" s="793">
        <f>I69+I71</f>
        <v>435.5</v>
      </c>
    </row>
    <row r="68" spans="1:37" ht="31.5" x14ac:dyDescent="0.2">
      <c r="A68" s="838" t="s">
        <v>162</v>
      </c>
      <c r="B68" s="38">
        <v>650</v>
      </c>
      <c r="C68" s="38" t="s">
        <v>156</v>
      </c>
      <c r="D68" s="38" t="s">
        <v>158</v>
      </c>
      <c r="E68" s="38" t="s">
        <v>163</v>
      </c>
      <c r="F68" s="21"/>
      <c r="G68" s="178">
        <f>G69</f>
        <v>435.5</v>
      </c>
      <c r="H68" s="178">
        <f>H69</f>
        <v>435.5</v>
      </c>
      <c r="I68" s="793">
        <f>I69</f>
        <v>435.5</v>
      </c>
    </row>
    <row r="69" spans="1:37" ht="63.75" thickBot="1" x14ac:dyDescent="0.25">
      <c r="A69" s="815" t="s">
        <v>118</v>
      </c>
      <c r="B69" s="839">
        <v>650</v>
      </c>
      <c r="C69" s="839" t="s">
        <v>156</v>
      </c>
      <c r="D69" s="839" t="s">
        <v>158</v>
      </c>
      <c r="E69" s="839" t="s">
        <v>163</v>
      </c>
      <c r="F69" s="796">
        <v>100</v>
      </c>
      <c r="G69" s="800">
        <f>G70</f>
        <v>435.5</v>
      </c>
      <c r="H69" s="800">
        <f t="shared" si="4"/>
        <v>435.5</v>
      </c>
      <c r="I69" s="816">
        <f t="shared" si="4"/>
        <v>435.5</v>
      </c>
    </row>
    <row r="70" spans="1:37" ht="33.75" customHeight="1" thickBot="1" x14ac:dyDescent="0.25">
      <c r="A70" s="817" t="s">
        <v>119</v>
      </c>
      <c r="B70" s="840">
        <v>650</v>
      </c>
      <c r="C70" s="840" t="s">
        <v>156</v>
      </c>
      <c r="D70" s="840" t="s">
        <v>158</v>
      </c>
      <c r="E70" s="840" t="s">
        <v>163</v>
      </c>
      <c r="F70" s="804">
        <v>120</v>
      </c>
      <c r="G70" s="808">
        <f>'приложение 3 (№7 2019г.)'!G74</f>
        <v>435.5</v>
      </c>
      <c r="H70" s="808">
        <f>G70</f>
        <v>435.5</v>
      </c>
      <c r="I70" s="818">
        <f>G70</f>
        <v>435.5</v>
      </c>
    </row>
    <row r="71" spans="1:37" s="64" customFormat="1" ht="32.25" hidden="1" thickBot="1" x14ac:dyDescent="0.25">
      <c r="A71" s="841" t="s">
        <v>128</v>
      </c>
      <c r="B71" s="822">
        <v>650</v>
      </c>
      <c r="C71" s="823" t="s">
        <v>156</v>
      </c>
      <c r="D71" s="824" t="s">
        <v>158</v>
      </c>
      <c r="E71" s="842" t="s">
        <v>163</v>
      </c>
      <c r="F71" s="822">
        <v>200</v>
      </c>
      <c r="G71" s="826">
        <f>G72</f>
        <v>0</v>
      </c>
      <c r="H71" s="826">
        <f>H72</f>
        <v>0</v>
      </c>
      <c r="I71" s="827">
        <f>I72</f>
        <v>0</v>
      </c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</row>
    <row r="72" spans="1:37" s="64" customFormat="1" ht="32.25" hidden="1" thickBot="1" x14ac:dyDescent="0.25">
      <c r="A72" s="817" t="s">
        <v>129</v>
      </c>
      <c r="B72" s="804">
        <v>650</v>
      </c>
      <c r="C72" s="805" t="s">
        <v>156</v>
      </c>
      <c r="D72" s="806" t="s">
        <v>158</v>
      </c>
      <c r="E72" s="840" t="s">
        <v>163</v>
      </c>
      <c r="F72" s="804">
        <v>240</v>
      </c>
      <c r="G72" s="808">
        <v>0</v>
      </c>
      <c r="H72" s="808">
        <f>G72</f>
        <v>0</v>
      </c>
      <c r="I72" s="818">
        <f>G72</f>
        <v>0</v>
      </c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</row>
    <row r="73" spans="1:37" s="17" customFormat="1" ht="32.25" thickBot="1" x14ac:dyDescent="0.25">
      <c r="A73" s="843" t="s">
        <v>164</v>
      </c>
      <c r="B73" s="831">
        <v>650</v>
      </c>
      <c r="C73" s="844">
        <v>3</v>
      </c>
      <c r="D73" s="832"/>
      <c r="E73" s="834"/>
      <c r="F73" s="834"/>
      <c r="G73" s="776">
        <f>G82+G74+G91</f>
        <v>963.49999999999989</v>
      </c>
      <c r="H73" s="776">
        <f>H74+H82+H91</f>
        <v>178.6</v>
      </c>
      <c r="I73" s="835">
        <f>I74+I82+I91</f>
        <v>116.3</v>
      </c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 s="17" customFormat="1" ht="17.25" customHeight="1" thickBot="1" x14ac:dyDescent="0.25">
      <c r="A74" s="778" t="s">
        <v>165</v>
      </c>
      <c r="B74" s="779">
        <v>650</v>
      </c>
      <c r="C74" s="780" t="s">
        <v>158</v>
      </c>
      <c r="D74" s="781" t="s">
        <v>166</v>
      </c>
      <c r="E74" s="779"/>
      <c r="F74" s="779"/>
      <c r="G74" s="783">
        <f>G75</f>
        <v>116.3</v>
      </c>
      <c r="H74" s="783">
        <f>H75</f>
        <v>116.3</v>
      </c>
      <c r="I74" s="784">
        <f>I75</f>
        <v>116.3</v>
      </c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 s="17" customFormat="1" ht="38.450000000000003" customHeight="1" x14ac:dyDescent="0.2">
      <c r="A75" s="845" t="s">
        <v>167</v>
      </c>
      <c r="B75" s="786">
        <v>650</v>
      </c>
      <c r="C75" s="787" t="s">
        <v>158</v>
      </c>
      <c r="D75" s="788" t="s">
        <v>166</v>
      </c>
      <c r="E75" s="846" t="s">
        <v>168</v>
      </c>
      <c r="F75" s="786"/>
      <c r="G75" s="790">
        <f>G76</f>
        <v>116.3</v>
      </c>
      <c r="H75" s="790">
        <f>H77</f>
        <v>116.3</v>
      </c>
      <c r="I75" s="847">
        <f>I77</f>
        <v>116.3</v>
      </c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 s="17" customFormat="1" ht="63" x14ac:dyDescent="0.2">
      <c r="A76" s="848" t="s">
        <v>169</v>
      </c>
      <c r="B76" s="21">
        <v>650</v>
      </c>
      <c r="C76" s="22" t="s">
        <v>158</v>
      </c>
      <c r="D76" s="23" t="s">
        <v>166</v>
      </c>
      <c r="E76" s="45" t="s">
        <v>170</v>
      </c>
      <c r="F76" s="21"/>
      <c r="G76" s="178">
        <f>G77</f>
        <v>116.3</v>
      </c>
      <c r="H76" s="178">
        <f>H77</f>
        <v>116.3</v>
      </c>
      <c r="I76" s="849">
        <f>I77</f>
        <v>116.3</v>
      </c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 s="17" customFormat="1" ht="94.5" x14ac:dyDescent="0.2">
      <c r="A77" s="850" t="s">
        <v>171</v>
      </c>
      <c r="B77" s="21">
        <v>650</v>
      </c>
      <c r="C77" s="22" t="s">
        <v>158</v>
      </c>
      <c r="D77" s="23" t="s">
        <v>166</v>
      </c>
      <c r="E77" s="45" t="s">
        <v>172</v>
      </c>
      <c r="F77" s="21"/>
      <c r="G77" s="178">
        <f>G78+G80</f>
        <v>116.3</v>
      </c>
      <c r="H77" s="178">
        <f>H78+H80</f>
        <v>116.3</v>
      </c>
      <c r="I77" s="793">
        <f>I78+I80</f>
        <v>116.3</v>
      </c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 s="17" customFormat="1" ht="63.75" thickBot="1" x14ac:dyDescent="0.3">
      <c r="A78" s="795" t="s">
        <v>118</v>
      </c>
      <c r="B78" s="796">
        <v>650</v>
      </c>
      <c r="C78" s="797" t="s">
        <v>158</v>
      </c>
      <c r="D78" s="798" t="s">
        <v>166</v>
      </c>
      <c r="E78" s="851" t="s">
        <v>172</v>
      </c>
      <c r="F78" s="796">
        <v>100</v>
      </c>
      <c r="G78" s="800">
        <f>G79</f>
        <v>81.599999999999994</v>
      </c>
      <c r="H78" s="800">
        <f>H79</f>
        <v>81.599999999999994</v>
      </c>
      <c r="I78" s="852">
        <f>I79</f>
        <v>81.599999999999994</v>
      </c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 s="17" customFormat="1" ht="30" customHeight="1" thickBot="1" x14ac:dyDescent="0.3">
      <c r="A79" s="803" t="s">
        <v>119</v>
      </c>
      <c r="B79" s="804">
        <v>650</v>
      </c>
      <c r="C79" s="805" t="s">
        <v>158</v>
      </c>
      <c r="D79" s="806" t="s">
        <v>166</v>
      </c>
      <c r="E79" s="853" t="s">
        <v>172</v>
      </c>
      <c r="F79" s="804">
        <v>120</v>
      </c>
      <c r="G79" s="808">
        <f>'приложение 3 (№7 2019г.)'!G83</f>
        <v>81.599999999999994</v>
      </c>
      <c r="H79" s="808">
        <f>G79</f>
        <v>81.599999999999994</v>
      </c>
      <c r="I79" s="810">
        <f>G79</f>
        <v>81.599999999999994</v>
      </c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 s="64" customFormat="1" ht="39.6" customHeight="1" thickBot="1" x14ac:dyDescent="0.25">
      <c r="A80" s="27" t="s">
        <v>219</v>
      </c>
      <c r="B80" s="822">
        <v>650</v>
      </c>
      <c r="C80" s="854" t="s">
        <v>158</v>
      </c>
      <c r="D80" s="855" t="s">
        <v>166</v>
      </c>
      <c r="E80" s="856" t="s">
        <v>172</v>
      </c>
      <c r="F80" s="822">
        <v>200</v>
      </c>
      <c r="G80" s="826">
        <f>G81</f>
        <v>34.700000000000003</v>
      </c>
      <c r="H80" s="826">
        <f>H81</f>
        <v>34.700000000000003</v>
      </c>
      <c r="I80" s="827">
        <f>I81</f>
        <v>34.700000000000003</v>
      </c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</row>
    <row r="81" spans="1:37" s="64" customFormat="1" ht="39.6" customHeight="1" thickBot="1" x14ac:dyDescent="0.25">
      <c r="A81" s="817" t="s">
        <v>129</v>
      </c>
      <c r="B81" s="804">
        <v>650</v>
      </c>
      <c r="C81" s="805" t="s">
        <v>158</v>
      </c>
      <c r="D81" s="806" t="s">
        <v>166</v>
      </c>
      <c r="E81" s="853" t="s">
        <v>172</v>
      </c>
      <c r="F81" s="804">
        <v>240</v>
      </c>
      <c r="G81" s="808">
        <f>'приложение 3 (№7 2019г.)'!G85</f>
        <v>34.700000000000003</v>
      </c>
      <c r="H81" s="808">
        <f>G81</f>
        <v>34.700000000000003</v>
      </c>
      <c r="I81" s="818">
        <f>G81</f>
        <v>34.700000000000003</v>
      </c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</row>
    <row r="82" spans="1:37" ht="32.25" thickBot="1" x14ac:dyDescent="0.25">
      <c r="A82" s="778" t="s">
        <v>174</v>
      </c>
      <c r="B82" s="836">
        <v>650</v>
      </c>
      <c r="C82" s="780">
        <v>3</v>
      </c>
      <c r="D82" s="781">
        <v>9</v>
      </c>
      <c r="E82" s="779"/>
      <c r="F82" s="779"/>
      <c r="G82" s="783">
        <f>G83</f>
        <v>751.3</v>
      </c>
      <c r="H82" s="783">
        <f>H83+H88</f>
        <v>0</v>
      </c>
      <c r="I82" s="784">
        <f>I83+I88</f>
        <v>0</v>
      </c>
    </row>
    <row r="83" spans="1:37" ht="47.25" x14ac:dyDescent="0.2">
      <c r="A83" s="785" t="s">
        <v>175</v>
      </c>
      <c r="B83" s="837">
        <v>650</v>
      </c>
      <c r="C83" s="787">
        <v>3</v>
      </c>
      <c r="D83" s="788">
        <v>9</v>
      </c>
      <c r="E83" s="857" t="s">
        <v>176</v>
      </c>
      <c r="F83" s="857"/>
      <c r="G83" s="790">
        <f>G88+G84</f>
        <v>751.3</v>
      </c>
      <c r="H83" s="790">
        <f>H88</f>
        <v>0</v>
      </c>
      <c r="I83" s="791">
        <f>I88</f>
        <v>0</v>
      </c>
    </row>
    <row r="84" spans="1:37" s="64" customFormat="1" ht="47.25" x14ac:dyDescent="0.2">
      <c r="A84" s="785" t="s">
        <v>177</v>
      </c>
      <c r="B84" s="858">
        <v>650</v>
      </c>
      <c r="C84" s="787">
        <v>3</v>
      </c>
      <c r="D84" s="788">
        <v>9</v>
      </c>
      <c r="E84" s="786" t="s">
        <v>178</v>
      </c>
      <c r="F84" s="786"/>
      <c r="G84" s="790">
        <f>G85</f>
        <v>180</v>
      </c>
      <c r="H84" s="790">
        <f>H85</f>
        <v>0</v>
      </c>
      <c r="I84" s="791">
        <f>I85</f>
        <v>0</v>
      </c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</row>
    <row r="85" spans="1:37" s="65" customFormat="1" ht="32.25" thickBot="1" x14ac:dyDescent="0.25">
      <c r="A85" s="27" t="s">
        <v>219</v>
      </c>
      <c r="B85" s="859">
        <v>650</v>
      </c>
      <c r="C85" s="797">
        <v>3</v>
      </c>
      <c r="D85" s="798">
        <v>9</v>
      </c>
      <c r="E85" s="796" t="s">
        <v>178</v>
      </c>
      <c r="F85" s="796">
        <v>200</v>
      </c>
      <c r="G85" s="800">
        <f>G86+G87</f>
        <v>180</v>
      </c>
      <c r="H85" s="800">
        <f>H86+H87</f>
        <v>0</v>
      </c>
      <c r="I85" s="816">
        <f>I86+I87</f>
        <v>0</v>
      </c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</row>
    <row r="86" spans="1:37" s="64" customFormat="1" ht="30.75" customHeight="1" thickBot="1" x14ac:dyDescent="0.25">
      <c r="A86" s="860" t="s">
        <v>179</v>
      </c>
      <c r="B86" s="840">
        <v>650</v>
      </c>
      <c r="C86" s="805">
        <v>3</v>
      </c>
      <c r="D86" s="806">
        <v>9</v>
      </c>
      <c r="E86" s="861" t="s">
        <v>178</v>
      </c>
      <c r="F86" s="862">
        <v>230</v>
      </c>
      <c r="G86" s="808">
        <f>'приложение 3 (№7 2019г.)'!G90</f>
        <v>180</v>
      </c>
      <c r="H86" s="808">
        <f>H87</f>
        <v>0</v>
      </c>
      <c r="I86" s="818">
        <f>I87</f>
        <v>0</v>
      </c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</row>
    <row r="87" spans="1:37" s="65" customFormat="1" ht="29.45" customHeight="1" thickBot="1" x14ac:dyDescent="0.25">
      <c r="A87" s="817" t="s">
        <v>129</v>
      </c>
      <c r="B87" s="840">
        <v>650</v>
      </c>
      <c r="C87" s="805">
        <v>3</v>
      </c>
      <c r="D87" s="806">
        <v>9</v>
      </c>
      <c r="E87" s="863" t="s">
        <v>178</v>
      </c>
      <c r="F87" s="862">
        <v>240</v>
      </c>
      <c r="G87" s="808">
        <f>'приложение 3 (№7 2019г.)'!G91</f>
        <v>0</v>
      </c>
      <c r="H87" s="808">
        <f>G87</f>
        <v>0</v>
      </c>
      <c r="I87" s="818">
        <f>G87</f>
        <v>0</v>
      </c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</row>
    <row r="88" spans="1:37" x14ac:dyDescent="0.2">
      <c r="A88" s="792" t="s">
        <v>126</v>
      </c>
      <c r="B88" s="38">
        <v>650</v>
      </c>
      <c r="C88" s="22">
        <v>3</v>
      </c>
      <c r="D88" s="23">
        <v>9</v>
      </c>
      <c r="E88" s="48" t="s">
        <v>180</v>
      </c>
      <c r="F88" s="21"/>
      <c r="G88" s="178">
        <f t="shared" ref="G88:I89" si="5">G89</f>
        <v>571.29999999999995</v>
      </c>
      <c r="H88" s="178">
        <f t="shared" si="5"/>
        <v>0</v>
      </c>
      <c r="I88" s="793">
        <f t="shared" si="5"/>
        <v>0</v>
      </c>
    </row>
    <row r="89" spans="1:37" ht="32.25" thickBot="1" x14ac:dyDescent="0.25">
      <c r="A89" s="27" t="s">
        <v>219</v>
      </c>
      <c r="B89" s="839">
        <v>650</v>
      </c>
      <c r="C89" s="797">
        <v>3</v>
      </c>
      <c r="D89" s="798">
        <v>9</v>
      </c>
      <c r="E89" s="864" t="s">
        <v>180</v>
      </c>
      <c r="F89" s="865">
        <v>200</v>
      </c>
      <c r="G89" s="800">
        <f t="shared" si="5"/>
        <v>571.29999999999995</v>
      </c>
      <c r="H89" s="800">
        <f t="shared" si="5"/>
        <v>0</v>
      </c>
      <c r="I89" s="816">
        <f t="shared" si="5"/>
        <v>0</v>
      </c>
    </row>
    <row r="90" spans="1:37" s="66" customFormat="1" ht="32.25" thickBot="1" x14ac:dyDescent="0.25">
      <c r="A90" s="817" t="s">
        <v>129</v>
      </c>
      <c r="B90" s="840">
        <v>650</v>
      </c>
      <c r="C90" s="805">
        <v>3</v>
      </c>
      <c r="D90" s="806">
        <v>9</v>
      </c>
      <c r="E90" s="861" t="s">
        <v>180</v>
      </c>
      <c r="F90" s="862">
        <v>240</v>
      </c>
      <c r="G90" s="808">
        <f>'приложение 3 (№7 2019г.)'!G94</f>
        <v>571.29999999999995</v>
      </c>
      <c r="H90" s="809">
        <v>0</v>
      </c>
      <c r="I90" s="810"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</row>
    <row r="91" spans="1:37" s="63" customFormat="1" ht="32.25" thickBot="1" x14ac:dyDescent="0.25">
      <c r="A91" s="778" t="s">
        <v>181</v>
      </c>
      <c r="B91" s="779">
        <v>650</v>
      </c>
      <c r="C91" s="780" t="s">
        <v>158</v>
      </c>
      <c r="D91" s="781">
        <v>14</v>
      </c>
      <c r="E91" s="779"/>
      <c r="F91" s="779"/>
      <c r="G91" s="783">
        <f t="shared" ref="G91:H93" si="6">G92</f>
        <v>95.9</v>
      </c>
      <c r="H91" s="783">
        <f t="shared" si="6"/>
        <v>62.3</v>
      </c>
      <c r="I91" s="784">
        <f>I92+I105</f>
        <v>0</v>
      </c>
    </row>
    <row r="92" spans="1:37" s="63" customFormat="1" ht="58.15" customHeight="1" x14ac:dyDescent="0.2">
      <c r="A92" s="845" t="s">
        <v>182</v>
      </c>
      <c r="B92" s="786">
        <v>650</v>
      </c>
      <c r="C92" s="787" t="s">
        <v>158</v>
      </c>
      <c r="D92" s="788">
        <v>14</v>
      </c>
      <c r="E92" s="866" t="s">
        <v>183</v>
      </c>
      <c r="F92" s="786"/>
      <c r="G92" s="790">
        <f t="shared" si="6"/>
        <v>95.9</v>
      </c>
      <c r="H92" s="790">
        <f t="shared" si="6"/>
        <v>62.3</v>
      </c>
      <c r="I92" s="791">
        <f>I93</f>
        <v>0</v>
      </c>
    </row>
    <row r="93" spans="1:37" s="63" customFormat="1" ht="31.5" x14ac:dyDescent="0.2">
      <c r="A93" s="848" t="s">
        <v>184</v>
      </c>
      <c r="B93" s="21">
        <v>650</v>
      </c>
      <c r="C93" s="22" t="s">
        <v>158</v>
      </c>
      <c r="D93" s="23">
        <v>14</v>
      </c>
      <c r="E93" s="55" t="s">
        <v>185</v>
      </c>
      <c r="F93" s="21"/>
      <c r="G93" s="178">
        <f t="shared" si="6"/>
        <v>95.9</v>
      </c>
      <c r="H93" s="178">
        <f t="shared" si="6"/>
        <v>62.3</v>
      </c>
      <c r="I93" s="793">
        <f>I97</f>
        <v>0</v>
      </c>
    </row>
    <row r="94" spans="1:37" s="63" customFormat="1" ht="47.25" x14ac:dyDescent="0.2">
      <c r="A94" s="848" t="s">
        <v>186</v>
      </c>
      <c r="B94" s="21">
        <v>650</v>
      </c>
      <c r="C94" s="22" t="s">
        <v>158</v>
      </c>
      <c r="D94" s="23">
        <v>14</v>
      </c>
      <c r="E94" s="55" t="s">
        <v>187</v>
      </c>
      <c r="F94" s="21"/>
      <c r="G94" s="178">
        <f>G95+G100+G105</f>
        <v>95.9</v>
      </c>
      <c r="H94" s="178">
        <f>H95+H100</f>
        <v>62.3</v>
      </c>
      <c r="I94" s="793">
        <f>I98</f>
        <v>0</v>
      </c>
    </row>
    <row r="95" spans="1:37" s="63" customFormat="1" ht="33.6" customHeight="1" thickBot="1" x14ac:dyDescent="0.25">
      <c r="A95" s="850" t="s">
        <v>188</v>
      </c>
      <c r="B95" s="21">
        <v>650</v>
      </c>
      <c r="C95" s="22" t="s">
        <v>158</v>
      </c>
      <c r="D95" s="23">
        <v>14</v>
      </c>
      <c r="E95" s="55" t="s">
        <v>189</v>
      </c>
      <c r="F95" s="21"/>
      <c r="G95" s="178">
        <f>G96+G98</f>
        <v>62.3</v>
      </c>
      <c r="H95" s="178">
        <f>H96+H98</f>
        <v>62.3</v>
      </c>
      <c r="I95" s="793">
        <v>0</v>
      </c>
    </row>
    <row r="96" spans="1:37" ht="33.6" hidden="1" customHeight="1" thickBot="1" x14ac:dyDescent="0.25">
      <c r="A96" s="815" t="s">
        <v>128</v>
      </c>
      <c r="B96" s="839">
        <v>650</v>
      </c>
      <c r="C96" s="797">
        <v>3</v>
      </c>
      <c r="D96" s="798">
        <v>9</v>
      </c>
      <c r="E96" s="864" t="s">
        <v>189</v>
      </c>
      <c r="F96" s="865">
        <v>200</v>
      </c>
      <c r="G96" s="800">
        <f>G97</f>
        <v>0</v>
      </c>
      <c r="H96" s="800">
        <f>H97</f>
        <v>0</v>
      </c>
      <c r="I96" s="816">
        <f>I97</f>
        <v>0</v>
      </c>
    </row>
    <row r="97" spans="1:37" s="66" customFormat="1" ht="37.15" hidden="1" customHeight="1" thickBot="1" x14ac:dyDescent="0.25">
      <c r="A97" s="817" t="s">
        <v>129</v>
      </c>
      <c r="B97" s="840">
        <v>650</v>
      </c>
      <c r="C97" s="805">
        <v>3</v>
      </c>
      <c r="D97" s="806">
        <v>9</v>
      </c>
      <c r="E97" s="861" t="s">
        <v>189</v>
      </c>
      <c r="F97" s="862">
        <v>240</v>
      </c>
      <c r="G97" s="808">
        <v>0</v>
      </c>
      <c r="H97" s="809">
        <f>G97</f>
        <v>0</v>
      </c>
      <c r="I97" s="810">
        <v>0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</row>
    <row r="98" spans="1:37" s="63" customFormat="1" ht="36.75" customHeight="1" thickBot="1" x14ac:dyDescent="0.25">
      <c r="A98" s="867" t="s">
        <v>119</v>
      </c>
      <c r="B98" s="796">
        <v>650</v>
      </c>
      <c r="C98" s="797" t="s">
        <v>158</v>
      </c>
      <c r="D98" s="798">
        <v>14</v>
      </c>
      <c r="E98" s="851" t="s">
        <v>189</v>
      </c>
      <c r="F98" s="796">
        <v>120</v>
      </c>
      <c r="G98" s="800">
        <f>G99</f>
        <v>62.3</v>
      </c>
      <c r="H98" s="800">
        <f>H99</f>
        <v>62.3</v>
      </c>
      <c r="I98" s="816">
        <f>I99</f>
        <v>0</v>
      </c>
    </row>
    <row r="99" spans="1:37" s="63" customFormat="1" ht="63.6" customHeight="1" thickBot="1" x14ac:dyDescent="0.25">
      <c r="A99" s="868" t="s">
        <v>190</v>
      </c>
      <c r="B99" s="804">
        <v>650</v>
      </c>
      <c r="C99" s="805" t="s">
        <v>158</v>
      </c>
      <c r="D99" s="806">
        <v>14</v>
      </c>
      <c r="E99" s="853" t="s">
        <v>189</v>
      </c>
      <c r="F99" s="804">
        <v>123</v>
      </c>
      <c r="G99" s="808">
        <f>'приложение 3 (№7 2019г.)'!G103</f>
        <v>62.3</v>
      </c>
      <c r="H99" s="808">
        <f>G99</f>
        <v>62.3</v>
      </c>
      <c r="I99" s="818">
        <v>0</v>
      </c>
    </row>
    <row r="100" spans="1:37" s="63" customFormat="1" ht="46.9" hidden="1" customHeight="1" outlineLevel="1" x14ac:dyDescent="0.2">
      <c r="A100" s="869" t="s">
        <v>191</v>
      </c>
      <c r="B100" s="21">
        <v>650</v>
      </c>
      <c r="C100" s="22" t="s">
        <v>158</v>
      </c>
      <c r="D100" s="23">
        <v>14</v>
      </c>
      <c r="E100" s="55" t="s">
        <v>192</v>
      </c>
      <c r="F100" s="21"/>
      <c r="G100" s="178">
        <f>G103+G101</f>
        <v>0</v>
      </c>
      <c r="H100" s="870">
        <f>H101+H103</f>
        <v>0</v>
      </c>
      <c r="I100" s="871">
        <v>0</v>
      </c>
    </row>
    <row r="101" spans="1:37" ht="1.1499999999999999" hidden="1" customHeight="1" outlineLevel="1" thickBot="1" x14ac:dyDescent="0.25">
      <c r="A101" s="27" t="s">
        <v>128</v>
      </c>
      <c r="B101" s="839">
        <v>650</v>
      </c>
      <c r="C101" s="797">
        <v>3</v>
      </c>
      <c r="D101" s="798">
        <v>9</v>
      </c>
      <c r="E101" s="864" t="s">
        <v>192</v>
      </c>
      <c r="F101" s="865">
        <v>200</v>
      </c>
      <c r="G101" s="800">
        <f>G102</f>
        <v>0</v>
      </c>
      <c r="H101" s="870">
        <f>H102</f>
        <v>0</v>
      </c>
      <c r="I101" s="871">
        <f>I102</f>
        <v>0</v>
      </c>
    </row>
    <row r="102" spans="1:37" s="66" customFormat="1" ht="25.9" hidden="1" customHeight="1" outlineLevel="1" thickBot="1" x14ac:dyDescent="0.25">
      <c r="A102" s="31" t="s">
        <v>129</v>
      </c>
      <c r="B102" s="840">
        <v>650</v>
      </c>
      <c r="C102" s="805">
        <v>3</v>
      </c>
      <c r="D102" s="806">
        <v>9</v>
      </c>
      <c r="E102" s="861" t="s">
        <v>192</v>
      </c>
      <c r="F102" s="862">
        <v>240</v>
      </c>
      <c r="G102" s="808">
        <v>0</v>
      </c>
      <c r="H102" s="872">
        <f>G102</f>
        <v>0</v>
      </c>
      <c r="I102" s="873"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</row>
    <row r="103" spans="1:37" s="63" customFormat="1" ht="30.6" hidden="1" customHeight="1" outlineLevel="1" thickBot="1" x14ac:dyDescent="0.25">
      <c r="A103" s="27" t="s">
        <v>119</v>
      </c>
      <c r="B103" s="21">
        <v>650</v>
      </c>
      <c r="C103" s="22" t="s">
        <v>158</v>
      </c>
      <c r="D103" s="23">
        <v>14</v>
      </c>
      <c r="E103" s="45" t="s">
        <v>192</v>
      </c>
      <c r="F103" s="21">
        <v>120</v>
      </c>
      <c r="G103" s="826">
        <f>G104</f>
        <v>0</v>
      </c>
      <c r="H103" s="874">
        <f>H104</f>
        <v>0</v>
      </c>
      <c r="I103" s="875">
        <f>I104</f>
        <v>0</v>
      </c>
    </row>
    <row r="104" spans="1:37" s="63" customFormat="1" ht="48" hidden="1" customHeight="1" outlineLevel="1" thickBot="1" x14ac:dyDescent="0.25">
      <c r="A104" s="31" t="s">
        <v>190</v>
      </c>
      <c r="B104" s="24">
        <v>650</v>
      </c>
      <c r="C104" s="25" t="s">
        <v>158</v>
      </c>
      <c r="D104" s="26">
        <v>14</v>
      </c>
      <c r="E104" s="47" t="s">
        <v>192</v>
      </c>
      <c r="F104" s="24">
        <v>123</v>
      </c>
      <c r="G104" s="808">
        <f>'[3]приложение №7 2019г.'!G109</f>
        <v>0</v>
      </c>
      <c r="H104" s="876">
        <f>G104</f>
        <v>0</v>
      </c>
      <c r="I104" s="877">
        <v>0</v>
      </c>
    </row>
    <row r="105" spans="1:37" s="63" customFormat="1" ht="36.75" customHeight="1" collapsed="1" x14ac:dyDescent="0.2">
      <c r="A105" s="46" t="s">
        <v>188</v>
      </c>
      <c r="B105" s="786">
        <v>650</v>
      </c>
      <c r="C105" s="787" t="s">
        <v>158</v>
      </c>
      <c r="D105" s="788">
        <v>14</v>
      </c>
      <c r="E105" s="866" t="s">
        <v>193</v>
      </c>
      <c r="F105" s="786"/>
      <c r="G105" s="790">
        <f t="shared" ref="G105:I106" si="7">G106</f>
        <v>33.6</v>
      </c>
      <c r="H105" s="790">
        <f t="shared" si="7"/>
        <v>0</v>
      </c>
      <c r="I105" s="791">
        <f t="shared" si="7"/>
        <v>0</v>
      </c>
    </row>
    <row r="106" spans="1:37" s="63" customFormat="1" ht="36" customHeight="1" thickBot="1" x14ac:dyDescent="0.25">
      <c r="A106" s="27" t="s">
        <v>119</v>
      </c>
      <c r="B106" s="796">
        <v>650</v>
      </c>
      <c r="C106" s="797" t="s">
        <v>158</v>
      </c>
      <c r="D106" s="798">
        <v>14</v>
      </c>
      <c r="E106" s="878" t="s">
        <v>193</v>
      </c>
      <c r="F106" s="796">
        <v>120</v>
      </c>
      <c r="G106" s="800">
        <f t="shared" si="7"/>
        <v>33.6</v>
      </c>
      <c r="H106" s="800">
        <f t="shared" si="7"/>
        <v>0</v>
      </c>
      <c r="I106" s="816">
        <f t="shared" si="7"/>
        <v>0</v>
      </c>
    </row>
    <row r="107" spans="1:37" s="63" customFormat="1" ht="63.75" thickBot="1" x14ac:dyDescent="0.25">
      <c r="A107" s="31" t="s">
        <v>190</v>
      </c>
      <c r="B107" s="804">
        <v>650</v>
      </c>
      <c r="C107" s="805" t="s">
        <v>158</v>
      </c>
      <c r="D107" s="806">
        <v>14</v>
      </c>
      <c r="E107" s="853" t="s">
        <v>193</v>
      </c>
      <c r="F107" s="804">
        <v>123</v>
      </c>
      <c r="G107" s="808">
        <f>'приложение 3 (№7 2019г.)'!G112</f>
        <v>33.6</v>
      </c>
      <c r="H107" s="808">
        <v>0</v>
      </c>
      <c r="I107" s="818">
        <v>0</v>
      </c>
    </row>
    <row r="108" spans="1:37" s="63" customFormat="1" ht="19.5" customHeight="1" thickBot="1" x14ac:dyDescent="0.25">
      <c r="A108" s="843" t="s">
        <v>194</v>
      </c>
      <c r="B108" s="844">
        <v>650</v>
      </c>
      <c r="C108" s="844">
        <v>4</v>
      </c>
      <c r="D108" s="832"/>
      <c r="E108" s="833"/>
      <c r="F108" s="834"/>
      <c r="G108" s="776">
        <f>G109+G119+G138+G144</f>
        <v>10056.645999999999</v>
      </c>
      <c r="H108" s="879">
        <f>H109+H119+H138+H144</f>
        <v>2121.7460000000001</v>
      </c>
      <c r="I108" s="880">
        <f>I109+I119+I138+I144</f>
        <v>0</v>
      </c>
    </row>
    <row r="109" spans="1:37" s="63" customFormat="1" ht="20.25" customHeight="1" thickBot="1" x14ac:dyDescent="0.25">
      <c r="A109" s="778" t="s">
        <v>195</v>
      </c>
      <c r="B109" s="779">
        <v>650</v>
      </c>
      <c r="C109" s="780">
        <v>4</v>
      </c>
      <c r="D109" s="781">
        <v>1</v>
      </c>
      <c r="E109" s="779"/>
      <c r="F109" s="779"/>
      <c r="G109" s="783">
        <f t="shared" ref="G109:I110" si="8">G110</f>
        <v>2412.4459999999999</v>
      </c>
      <c r="H109" s="783">
        <f>H110+H116</f>
        <v>582.44600000000003</v>
      </c>
      <c r="I109" s="784">
        <f t="shared" si="8"/>
        <v>0</v>
      </c>
    </row>
    <row r="110" spans="1:37" s="63" customFormat="1" ht="48" customHeight="1" outlineLevel="1" x14ac:dyDescent="0.2">
      <c r="A110" s="785" t="s">
        <v>390</v>
      </c>
      <c r="B110" s="786">
        <v>650</v>
      </c>
      <c r="C110" s="787">
        <v>4</v>
      </c>
      <c r="D110" s="881">
        <v>1</v>
      </c>
      <c r="E110" s="786" t="s">
        <v>196</v>
      </c>
      <c r="F110" s="786"/>
      <c r="G110" s="790">
        <f>G111</f>
        <v>2412.4459999999999</v>
      </c>
      <c r="H110" s="790">
        <f>H111</f>
        <v>582.44600000000003</v>
      </c>
      <c r="I110" s="791">
        <f t="shared" si="8"/>
        <v>0</v>
      </c>
    </row>
    <row r="111" spans="1:37" s="63" customFormat="1" ht="23.25" customHeight="1" outlineLevel="1" x14ac:dyDescent="0.2">
      <c r="A111" s="792" t="s">
        <v>197</v>
      </c>
      <c r="B111" s="21">
        <v>650</v>
      </c>
      <c r="C111" s="22">
        <v>4</v>
      </c>
      <c r="D111" s="23">
        <v>1</v>
      </c>
      <c r="E111" s="21" t="s">
        <v>198</v>
      </c>
      <c r="F111" s="21"/>
      <c r="G111" s="178">
        <f>G112</f>
        <v>2412.4459999999999</v>
      </c>
      <c r="H111" s="178">
        <f>H112</f>
        <v>582.44600000000003</v>
      </c>
      <c r="I111" s="793">
        <f>I112</f>
        <v>0</v>
      </c>
    </row>
    <row r="112" spans="1:37" s="63" customFormat="1" ht="32.25" customHeight="1" outlineLevel="1" x14ac:dyDescent="0.2">
      <c r="A112" s="792" t="s">
        <v>391</v>
      </c>
      <c r="B112" s="21">
        <v>650</v>
      </c>
      <c r="C112" s="22">
        <v>4</v>
      </c>
      <c r="D112" s="23">
        <v>1</v>
      </c>
      <c r="E112" s="21" t="s">
        <v>199</v>
      </c>
      <c r="F112" s="21"/>
      <c r="G112" s="178">
        <f>G113+G116</f>
        <v>2412.4459999999999</v>
      </c>
      <c r="H112" s="178">
        <f>H113</f>
        <v>582.44600000000003</v>
      </c>
      <c r="I112" s="793">
        <f>I113</f>
        <v>0</v>
      </c>
    </row>
    <row r="113" spans="1:37" s="63" customFormat="1" ht="39.6" customHeight="1" outlineLevel="1" x14ac:dyDescent="0.2">
      <c r="A113" s="792" t="s">
        <v>392</v>
      </c>
      <c r="B113" s="21">
        <v>650</v>
      </c>
      <c r="C113" s="22">
        <v>4</v>
      </c>
      <c r="D113" s="23">
        <v>1</v>
      </c>
      <c r="E113" s="21" t="s">
        <v>200</v>
      </c>
      <c r="F113" s="21"/>
      <c r="G113" s="178">
        <f t="shared" ref="G113:H117" si="9">G114</f>
        <v>582.44600000000003</v>
      </c>
      <c r="H113" s="178">
        <f t="shared" si="9"/>
        <v>582.44600000000003</v>
      </c>
      <c r="I113" s="793">
        <f>I114</f>
        <v>0</v>
      </c>
    </row>
    <row r="114" spans="1:37" s="63" customFormat="1" ht="63.75" customHeight="1" outlineLevel="1" thickBot="1" x14ac:dyDescent="0.3">
      <c r="A114" s="795" t="s">
        <v>118</v>
      </c>
      <c r="B114" s="796">
        <v>650</v>
      </c>
      <c r="C114" s="797">
        <v>4</v>
      </c>
      <c r="D114" s="798">
        <v>1</v>
      </c>
      <c r="E114" s="796" t="s">
        <v>200</v>
      </c>
      <c r="F114" s="796">
        <v>100</v>
      </c>
      <c r="G114" s="800">
        <f t="shared" si="9"/>
        <v>582.44600000000003</v>
      </c>
      <c r="H114" s="800">
        <f t="shared" si="9"/>
        <v>582.44600000000003</v>
      </c>
      <c r="I114" s="816">
        <f>I115</f>
        <v>0</v>
      </c>
    </row>
    <row r="115" spans="1:37" s="63" customFormat="1" ht="32.25" customHeight="1" outlineLevel="1" thickBot="1" x14ac:dyDescent="0.3">
      <c r="A115" s="803" t="s">
        <v>119</v>
      </c>
      <c r="B115" s="804">
        <v>650</v>
      </c>
      <c r="C115" s="805">
        <v>4</v>
      </c>
      <c r="D115" s="806">
        <v>1</v>
      </c>
      <c r="E115" s="804" t="s">
        <v>200</v>
      </c>
      <c r="F115" s="804">
        <v>120</v>
      </c>
      <c r="G115" s="808">
        <f>'приложение 3 (№7 2019г.)'!G120</f>
        <v>582.44600000000003</v>
      </c>
      <c r="H115" s="808">
        <f>G115</f>
        <v>582.44600000000003</v>
      </c>
      <c r="I115" s="818">
        <v>0</v>
      </c>
    </row>
    <row r="116" spans="1:37" s="63" customFormat="1" ht="45.6" customHeight="1" outlineLevel="1" x14ac:dyDescent="0.2">
      <c r="A116" s="785" t="s">
        <v>393</v>
      </c>
      <c r="B116" s="786">
        <v>650</v>
      </c>
      <c r="C116" s="787">
        <v>4</v>
      </c>
      <c r="D116" s="788">
        <v>1</v>
      </c>
      <c r="E116" s="786" t="s">
        <v>201</v>
      </c>
      <c r="F116" s="786"/>
      <c r="G116" s="790">
        <f t="shared" si="9"/>
        <v>1830</v>
      </c>
      <c r="H116" s="790">
        <f t="shared" si="9"/>
        <v>0</v>
      </c>
      <c r="I116" s="791">
        <f>I117</f>
        <v>0</v>
      </c>
    </row>
    <row r="117" spans="1:37" s="63" customFormat="1" ht="63.75" customHeight="1" outlineLevel="1" thickBot="1" x14ac:dyDescent="0.3">
      <c r="A117" s="795" t="s">
        <v>394</v>
      </c>
      <c r="B117" s="796">
        <v>650</v>
      </c>
      <c r="C117" s="797">
        <v>4</v>
      </c>
      <c r="D117" s="798">
        <v>1</v>
      </c>
      <c r="E117" s="796" t="s">
        <v>201</v>
      </c>
      <c r="F117" s="796">
        <v>100</v>
      </c>
      <c r="G117" s="800">
        <f t="shared" si="9"/>
        <v>1830</v>
      </c>
      <c r="H117" s="800">
        <f t="shared" si="9"/>
        <v>0</v>
      </c>
      <c r="I117" s="816">
        <f>I118</f>
        <v>0</v>
      </c>
    </row>
    <row r="118" spans="1:37" s="63" customFormat="1" ht="32.25" customHeight="1" outlineLevel="1" thickBot="1" x14ac:dyDescent="0.3">
      <c r="A118" s="803" t="s">
        <v>119</v>
      </c>
      <c r="B118" s="804">
        <v>650</v>
      </c>
      <c r="C118" s="805">
        <v>4</v>
      </c>
      <c r="D118" s="806">
        <v>1</v>
      </c>
      <c r="E118" s="804" t="s">
        <v>201</v>
      </c>
      <c r="F118" s="804">
        <v>120</v>
      </c>
      <c r="G118" s="808">
        <f>'приложение 3 (№7 2019г.)'!G123</f>
        <v>1830</v>
      </c>
      <c r="H118" s="808">
        <v>0</v>
      </c>
      <c r="I118" s="818">
        <v>0</v>
      </c>
    </row>
    <row r="119" spans="1:37" s="63" customFormat="1" ht="20.25" customHeight="1" thickBot="1" x14ac:dyDescent="0.25">
      <c r="A119" s="778" t="s">
        <v>341</v>
      </c>
      <c r="B119" s="779">
        <v>650</v>
      </c>
      <c r="C119" s="780">
        <v>4</v>
      </c>
      <c r="D119" s="781" t="s">
        <v>203</v>
      </c>
      <c r="E119" s="779"/>
      <c r="F119" s="779"/>
      <c r="G119" s="783">
        <f>G120+G129</f>
        <v>6448.8</v>
      </c>
      <c r="H119" s="783">
        <f>H120</f>
        <v>1156.3</v>
      </c>
      <c r="I119" s="784">
        <f>I120</f>
        <v>0</v>
      </c>
    </row>
    <row r="120" spans="1:37" s="64" customFormat="1" ht="31.5" x14ac:dyDescent="0.2">
      <c r="A120" s="785" t="s">
        <v>204</v>
      </c>
      <c r="B120" s="882">
        <v>650</v>
      </c>
      <c r="C120" s="787">
        <v>4</v>
      </c>
      <c r="D120" s="881" t="s">
        <v>203</v>
      </c>
      <c r="E120" s="786" t="s">
        <v>205</v>
      </c>
      <c r="F120" s="786"/>
      <c r="G120" s="790">
        <f t="shared" ref="G120:I121" si="10">G121</f>
        <v>1217.2</v>
      </c>
      <c r="H120" s="790">
        <f t="shared" si="10"/>
        <v>1156.3</v>
      </c>
      <c r="I120" s="791">
        <f t="shared" si="10"/>
        <v>0</v>
      </c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  <c r="AI120" s="63"/>
      <c r="AJ120" s="63"/>
      <c r="AK120" s="63"/>
    </row>
    <row r="121" spans="1:37" s="64" customFormat="1" x14ac:dyDescent="0.2">
      <c r="A121" s="792" t="s">
        <v>206</v>
      </c>
      <c r="B121" s="21">
        <v>650</v>
      </c>
      <c r="C121" s="22">
        <v>4</v>
      </c>
      <c r="D121" s="23" t="s">
        <v>203</v>
      </c>
      <c r="E121" s="21" t="s">
        <v>207</v>
      </c>
      <c r="F121" s="21"/>
      <c r="G121" s="178">
        <f t="shared" si="10"/>
        <v>1217.2</v>
      </c>
      <c r="H121" s="178">
        <f t="shared" si="10"/>
        <v>1156.3</v>
      </c>
      <c r="I121" s="793">
        <f t="shared" si="10"/>
        <v>0</v>
      </c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63"/>
      <c r="AG121" s="63"/>
      <c r="AH121" s="63"/>
      <c r="AI121" s="63"/>
      <c r="AJ121" s="63"/>
      <c r="AK121" s="63"/>
    </row>
    <row r="122" spans="1:37" s="64" customFormat="1" ht="31.5" x14ac:dyDescent="0.2">
      <c r="A122" s="792" t="s">
        <v>208</v>
      </c>
      <c r="B122" s="21">
        <v>650</v>
      </c>
      <c r="C122" s="22">
        <v>4</v>
      </c>
      <c r="D122" s="23" t="s">
        <v>203</v>
      </c>
      <c r="E122" s="21" t="s">
        <v>209</v>
      </c>
      <c r="F122" s="21"/>
      <c r="G122" s="178">
        <f>G123+G126</f>
        <v>1217.2</v>
      </c>
      <c r="H122" s="178">
        <f>H123</f>
        <v>1156.3</v>
      </c>
      <c r="I122" s="793">
        <f>I131</f>
        <v>0</v>
      </c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63"/>
      <c r="V122" s="63"/>
      <c r="W122" s="63"/>
      <c r="X122" s="63"/>
      <c r="Y122" s="63"/>
      <c r="Z122" s="63"/>
      <c r="AA122" s="63"/>
      <c r="AB122" s="63"/>
      <c r="AC122" s="63"/>
      <c r="AD122" s="63"/>
      <c r="AE122" s="63"/>
      <c r="AF122" s="63"/>
      <c r="AG122" s="63"/>
      <c r="AH122" s="63"/>
      <c r="AI122" s="63"/>
      <c r="AJ122" s="63"/>
      <c r="AK122" s="63"/>
    </row>
    <row r="123" spans="1:37" ht="47.25" x14ac:dyDescent="0.2">
      <c r="A123" s="883" t="s">
        <v>210</v>
      </c>
      <c r="B123" s="786">
        <v>650</v>
      </c>
      <c r="C123" s="787">
        <v>4</v>
      </c>
      <c r="D123" s="788" t="s">
        <v>203</v>
      </c>
      <c r="E123" s="884" t="s">
        <v>211</v>
      </c>
      <c r="F123" s="786"/>
      <c r="G123" s="790">
        <f t="shared" ref="G123:I124" si="11">G124</f>
        <v>1156.3</v>
      </c>
      <c r="H123" s="790">
        <f t="shared" si="11"/>
        <v>1156.3</v>
      </c>
      <c r="I123" s="791">
        <f t="shared" si="11"/>
        <v>0</v>
      </c>
    </row>
    <row r="124" spans="1:37" ht="32.25" thickBot="1" x14ac:dyDescent="0.25">
      <c r="A124" s="27" t="s">
        <v>219</v>
      </c>
      <c r="B124" s="796">
        <v>650</v>
      </c>
      <c r="C124" s="797">
        <v>4</v>
      </c>
      <c r="D124" s="798" t="s">
        <v>203</v>
      </c>
      <c r="E124" s="885" t="s">
        <v>211</v>
      </c>
      <c r="F124" s="796">
        <v>200</v>
      </c>
      <c r="G124" s="800">
        <f t="shared" si="11"/>
        <v>1156.3</v>
      </c>
      <c r="H124" s="800">
        <f t="shared" si="11"/>
        <v>1156.3</v>
      </c>
      <c r="I124" s="816">
        <f t="shared" si="11"/>
        <v>0</v>
      </c>
    </row>
    <row r="125" spans="1:37" ht="32.25" thickBot="1" x14ac:dyDescent="0.25">
      <c r="A125" s="817" t="s">
        <v>129</v>
      </c>
      <c r="B125" s="804">
        <v>650</v>
      </c>
      <c r="C125" s="805">
        <v>4</v>
      </c>
      <c r="D125" s="806" t="s">
        <v>203</v>
      </c>
      <c r="E125" s="886" t="s">
        <v>211</v>
      </c>
      <c r="F125" s="804">
        <v>240</v>
      </c>
      <c r="G125" s="808">
        <f>'приложение 3 (№7 2019г.)'!G130</f>
        <v>1156.3</v>
      </c>
      <c r="H125" s="808">
        <f>G125</f>
        <v>1156.3</v>
      </c>
      <c r="I125" s="818">
        <f>I128</f>
        <v>0</v>
      </c>
    </row>
    <row r="126" spans="1:37" s="64" customFormat="1" ht="47.25" x14ac:dyDescent="0.2">
      <c r="A126" s="845" t="s">
        <v>210</v>
      </c>
      <c r="B126" s="786">
        <v>650</v>
      </c>
      <c r="C126" s="787">
        <v>4</v>
      </c>
      <c r="D126" s="788" t="s">
        <v>203</v>
      </c>
      <c r="E126" s="887" t="s">
        <v>212</v>
      </c>
      <c r="F126" s="786"/>
      <c r="G126" s="790">
        <f>G127</f>
        <v>60.9</v>
      </c>
      <c r="H126" s="790">
        <v>0</v>
      </c>
      <c r="I126" s="791">
        <v>0</v>
      </c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</row>
    <row r="127" spans="1:37" s="64" customFormat="1" ht="32.25" thickBot="1" x14ac:dyDescent="0.25">
      <c r="A127" s="27" t="s">
        <v>219</v>
      </c>
      <c r="B127" s="796">
        <v>650</v>
      </c>
      <c r="C127" s="797">
        <v>4</v>
      </c>
      <c r="D127" s="798" t="s">
        <v>203</v>
      </c>
      <c r="E127" s="885" t="s">
        <v>212</v>
      </c>
      <c r="F127" s="796">
        <v>200</v>
      </c>
      <c r="G127" s="800">
        <f>G128</f>
        <v>60.9</v>
      </c>
      <c r="H127" s="800">
        <v>0</v>
      </c>
      <c r="I127" s="816">
        <v>0</v>
      </c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63"/>
      <c r="AG127" s="63"/>
      <c r="AH127" s="63"/>
      <c r="AI127" s="63"/>
      <c r="AJ127" s="63"/>
      <c r="AK127" s="63"/>
    </row>
    <row r="128" spans="1:37" s="64" customFormat="1" ht="35.25" customHeight="1" thickBot="1" x14ac:dyDescent="0.25">
      <c r="A128" s="817" t="s">
        <v>129</v>
      </c>
      <c r="B128" s="804">
        <v>650</v>
      </c>
      <c r="C128" s="805">
        <v>4</v>
      </c>
      <c r="D128" s="806" t="s">
        <v>203</v>
      </c>
      <c r="E128" s="886" t="s">
        <v>212</v>
      </c>
      <c r="F128" s="804">
        <v>240</v>
      </c>
      <c r="G128" s="808">
        <f>'приложение 3 (№7 2019г.)'!G133</f>
        <v>60.9</v>
      </c>
      <c r="H128" s="809">
        <v>0</v>
      </c>
      <c r="I128" s="810">
        <v>0</v>
      </c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</row>
    <row r="129" spans="1:37" s="64" customFormat="1" ht="24" customHeight="1" x14ac:dyDescent="0.2">
      <c r="A129" s="27" t="s">
        <v>213</v>
      </c>
      <c r="B129" s="21">
        <v>650</v>
      </c>
      <c r="C129" s="22">
        <v>4</v>
      </c>
      <c r="D129" s="23" t="s">
        <v>203</v>
      </c>
      <c r="E129" s="21" t="s">
        <v>214</v>
      </c>
      <c r="F129" s="21"/>
      <c r="G129" s="178">
        <f t="shared" ref="G129:H131" si="12">G130</f>
        <v>5231.6000000000004</v>
      </c>
      <c r="H129" s="178">
        <f t="shared" si="12"/>
        <v>0</v>
      </c>
      <c r="I129" s="793">
        <v>0</v>
      </c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  <c r="AH129" s="63"/>
      <c r="AI129" s="63"/>
      <c r="AJ129" s="63"/>
      <c r="AK129" s="63"/>
    </row>
    <row r="130" spans="1:37" s="64" customFormat="1" ht="35.25" customHeight="1" x14ac:dyDescent="0.2">
      <c r="A130" s="27" t="s">
        <v>215</v>
      </c>
      <c r="B130" s="21">
        <v>650</v>
      </c>
      <c r="C130" s="22">
        <v>4</v>
      </c>
      <c r="D130" s="23" t="s">
        <v>203</v>
      </c>
      <c r="E130" s="21" t="s">
        <v>216</v>
      </c>
      <c r="F130" s="21"/>
      <c r="G130" s="178">
        <f t="shared" si="12"/>
        <v>5231.6000000000004</v>
      </c>
      <c r="H130" s="178">
        <f t="shared" si="12"/>
        <v>0</v>
      </c>
      <c r="I130" s="793">
        <v>0</v>
      </c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3"/>
      <c r="AK130" s="63"/>
    </row>
    <row r="131" spans="1:37" s="64" customFormat="1" ht="36" customHeight="1" thickBot="1" x14ac:dyDescent="0.25">
      <c r="A131" s="27" t="s">
        <v>219</v>
      </c>
      <c r="B131" s="796">
        <v>650</v>
      </c>
      <c r="C131" s="797">
        <v>4</v>
      </c>
      <c r="D131" s="798" t="s">
        <v>203</v>
      </c>
      <c r="E131" s="796" t="s">
        <v>216</v>
      </c>
      <c r="F131" s="796">
        <v>200</v>
      </c>
      <c r="G131" s="800">
        <f t="shared" si="12"/>
        <v>5231.6000000000004</v>
      </c>
      <c r="H131" s="800">
        <f t="shared" si="12"/>
        <v>0</v>
      </c>
      <c r="I131" s="816">
        <f>I132</f>
        <v>0</v>
      </c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63"/>
      <c r="AG131" s="63"/>
      <c r="AH131" s="63"/>
      <c r="AI131" s="63"/>
      <c r="AJ131" s="63"/>
      <c r="AK131" s="63"/>
    </row>
    <row r="132" spans="1:37" s="64" customFormat="1" ht="32.25" thickBot="1" x14ac:dyDescent="0.25">
      <c r="A132" s="817" t="s">
        <v>129</v>
      </c>
      <c r="B132" s="804">
        <v>650</v>
      </c>
      <c r="C132" s="805">
        <v>4</v>
      </c>
      <c r="D132" s="806" t="s">
        <v>203</v>
      </c>
      <c r="E132" s="804" t="s">
        <v>216</v>
      </c>
      <c r="F132" s="804">
        <v>240</v>
      </c>
      <c r="G132" s="808">
        <f>'приложение 3 (№7 2019г.)'!G137</f>
        <v>5231.6000000000004</v>
      </c>
      <c r="H132" s="808">
        <v>0</v>
      </c>
      <c r="I132" s="818">
        <v>0</v>
      </c>
      <c r="J132" s="63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  <c r="W132" s="63"/>
      <c r="X132" s="63"/>
      <c r="Y132" s="63"/>
      <c r="Z132" s="63"/>
      <c r="AA132" s="63"/>
      <c r="AB132" s="63"/>
      <c r="AC132" s="63"/>
      <c r="AD132" s="63"/>
      <c r="AE132" s="63"/>
      <c r="AF132" s="63"/>
      <c r="AG132" s="63"/>
      <c r="AH132" s="63"/>
      <c r="AI132" s="63"/>
      <c r="AJ132" s="63"/>
      <c r="AK132" s="63"/>
    </row>
    <row r="133" spans="1:37" s="3" customFormat="1" ht="18" hidden="1" customHeight="1" thickBot="1" x14ac:dyDescent="0.3">
      <c r="A133" s="888" t="s">
        <v>112</v>
      </c>
      <c r="B133" s="786">
        <v>650</v>
      </c>
      <c r="C133" s="787">
        <v>4</v>
      </c>
      <c r="D133" s="788">
        <v>9</v>
      </c>
      <c r="E133" s="786" t="s">
        <v>113</v>
      </c>
      <c r="F133" s="786"/>
      <c r="G133" s="790">
        <f t="shared" ref="G133:I136" si="13">G134</f>
        <v>0</v>
      </c>
      <c r="H133" s="790">
        <f t="shared" si="13"/>
        <v>0</v>
      </c>
      <c r="I133" s="791">
        <f t="shared" si="13"/>
        <v>0</v>
      </c>
    </row>
    <row r="134" spans="1:37" s="64" customFormat="1" ht="18" hidden="1" customHeight="1" thickBot="1" x14ac:dyDescent="0.25">
      <c r="A134" s="792" t="s">
        <v>213</v>
      </c>
      <c r="B134" s="346">
        <v>650</v>
      </c>
      <c r="C134" s="22">
        <v>4</v>
      </c>
      <c r="D134" s="399" t="s">
        <v>203</v>
      </c>
      <c r="E134" s="21" t="s">
        <v>214</v>
      </c>
      <c r="F134" s="21"/>
      <c r="G134" s="178">
        <f t="shared" si="13"/>
        <v>0</v>
      </c>
      <c r="H134" s="178">
        <f t="shared" si="13"/>
        <v>0</v>
      </c>
      <c r="I134" s="793">
        <f t="shared" si="13"/>
        <v>0</v>
      </c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3"/>
      <c r="AK134" s="63"/>
    </row>
    <row r="135" spans="1:37" s="64" customFormat="1" ht="34.5" hidden="1" customHeight="1" thickBot="1" x14ac:dyDescent="0.25">
      <c r="A135" s="792" t="s">
        <v>215</v>
      </c>
      <c r="B135" s="21">
        <v>650</v>
      </c>
      <c r="C135" s="22">
        <v>4</v>
      </c>
      <c r="D135" s="23" t="s">
        <v>203</v>
      </c>
      <c r="E135" s="21" t="s">
        <v>216</v>
      </c>
      <c r="F135" s="21"/>
      <c r="G135" s="178">
        <f t="shared" si="13"/>
        <v>0</v>
      </c>
      <c r="H135" s="178">
        <f t="shared" si="13"/>
        <v>0</v>
      </c>
      <c r="I135" s="793">
        <f t="shared" si="13"/>
        <v>0</v>
      </c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63"/>
      <c r="AG135" s="63"/>
      <c r="AH135" s="63"/>
      <c r="AI135" s="63"/>
      <c r="AJ135" s="63"/>
      <c r="AK135" s="63"/>
    </row>
    <row r="136" spans="1:37" s="64" customFormat="1" ht="32.25" hidden="1" thickBot="1" x14ac:dyDescent="0.25">
      <c r="A136" s="815" t="s">
        <v>128</v>
      </c>
      <c r="B136" s="796">
        <v>650</v>
      </c>
      <c r="C136" s="797">
        <v>4</v>
      </c>
      <c r="D136" s="798" t="s">
        <v>203</v>
      </c>
      <c r="E136" s="796" t="s">
        <v>216</v>
      </c>
      <c r="F136" s="796">
        <v>200</v>
      </c>
      <c r="G136" s="800">
        <f t="shared" si="13"/>
        <v>0</v>
      </c>
      <c r="H136" s="800">
        <f t="shared" si="13"/>
        <v>0</v>
      </c>
      <c r="I136" s="816">
        <f t="shared" si="13"/>
        <v>0</v>
      </c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E136" s="63"/>
      <c r="AF136" s="63"/>
      <c r="AG136" s="63"/>
      <c r="AH136" s="63"/>
      <c r="AI136" s="63"/>
      <c r="AJ136" s="63"/>
      <c r="AK136" s="63"/>
    </row>
    <row r="137" spans="1:37" s="64" customFormat="1" ht="32.25" hidden="1" thickBot="1" x14ac:dyDescent="0.25">
      <c r="A137" s="817" t="s">
        <v>129</v>
      </c>
      <c r="B137" s="804">
        <v>650</v>
      </c>
      <c r="C137" s="805">
        <v>4</v>
      </c>
      <c r="D137" s="806" t="s">
        <v>203</v>
      </c>
      <c r="E137" s="804" t="s">
        <v>216</v>
      </c>
      <c r="F137" s="804">
        <v>240</v>
      </c>
      <c r="G137" s="808">
        <v>0</v>
      </c>
      <c r="H137" s="808">
        <v>0</v>
      </c>
      <c r="I137" s="818">
        <v>0</v>
      </c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63"/>
      <c r="AG137" s="63"/>
      <c r="AH137" s="63"/>
      <c r="AI137" s="63"/>
      <c r="AJ137" s="63"/>
      <c r="AK137" s="63"/>
    </row>
    <row r="138" spans="1:37" ht="19.5" customHeight="1" thickBot="1" x14ac:dyDescent="0.25">
      <c r="A138" s="778" t="s">
        <v>217</v>
      </c>
      <c r="B138" s="779">
        <v>650</v>
      </c>
      <c r="C138" s="780">
        <v>4</v>
      </c>
      <c r="D138" s="781">
        <v>10</v>
      </c>
      <c r="E138" s="779"/>
      <c r="F138" s="779"/>
      <c r="G138" s="783">
        <f>G139</f>
        <v>812.4</v>
      </c>
      <c r="H138" s="783">
        <f>H139</f>
        <v>0</v>
      </c>
      <c r="I138" s="784">
        <f>I139</f>
        <v>0</v>
      </c>
    </row>
    <row r="139" spans="1:37" s="3" customFormat="1" ht="18" customHeight="1" x14ac:dyDescent="0.25">
      <c r="A139" s="888" t="s">
        <v>112</v>
      </c>
      <c r="B139" s="786">
        <v>650</v>
      </c>
      <c r="C139" s="787">
        <v>4</v>
      </c>
      <c r="D139" s="788">
        <v>10</v>
      </c>
      <c r="E139" s="786" t="s">
        <v>113</v>
      </c>
      <c r="F139" s="786"/>
      <c r="G139" s="790">
        <f>G140</f>
        <v>812.4</v>
      </c>
      <c r="H139" s="790">
        <f t="shared" ref="H139:I142" si="14">H140</f>
        <v>0</v>
      </c>
      <c r="I139" s="791">
        <f t="shared" si="14"/>
        <v>0</v>
      </c>
    </row>
    <row r="140" spans="1:37" s="3" customFormat="1" ht="31.5" customHeight="1" x14ac:dyDescent="0.25">
      <c r="A140" s="889" t="s">
        <v>114</v>
      </c>
      <c r="B140" s="21">
        <v>650</v>
      </c>
      <c r="C140" s="22">
        <v>4</v>
      </c>
      <c r="D140" s="23">
        <v>10</v>
      </c>
      <c r="E140" s="421" t="s">
        <v>115</v>
      </c>
      <c r="F140" s="21"/>
      <c r="G140" s="178">
        <f>G142</f>
        <v>812.4</v>
      </c>
      <c r="H140" s="178">
        <f t="shared" si="14"/>
        <v>0</v>
      </c>
      <c r="I140" s="793">
        <f t="shared" si="14"/>
        <v>0</v>
      </c>
    </row>
    <row r="141" spans="1:37" s="3" customFormat="1" ht="30.75" customHeight="1" x14ac:dyDescent="0.25">
      <c r="A141" s="889" t="s">
        <v>148</v>
      </c>
      <c r="B141" s="21">
        <v>650</v>
      </c>
      <c r="C141" s="22">
        <v>4</v>
      </c>
      <c r="D141" s="23">
        <v>10</v>
      </c>
      <c r="E141" s="21" t="s">
        <v>149</v>
      </c>
      <c r="F141" s="21"/>
      <c r="G141" s="178">
        <f>G142</f>
        <v>812.4</v>
      </c>
      <c r="H141" s="178">
        <f t="shared" si="14"/>
        <v>0</v>
      </c>
      <c r="I141" s="793">
        <f t="shared" si="14"/>
        <v>0</v>
      </c>
    </row>
    <row r="142" spans="1:37" s="3" customFormat="1" ht="33" customHeight="1" thickBot="1" x14ac:dyDescent="0.25">
      <c r="A142" s="27" t="s">
        <v>219</v>
      </c>
      <c r="B142" s="796">
        <v>650</v>
      </c>
      <c r="C142" s="797">
        <v>4</v>
      </c>
      <c r="D142" s="798">
        <v>10</v>
      </c>
      <c r="E142" s="796" t="s">
        <v>149</v>
      </c>
      <c r="F142" s="796">
        <v>200</v>
      </c>
      <c r="G142" s="800">
        <f>G143</f>
        <v>812.4</v>
      </c>
      <c r="H142" s="800">
        <f t="shared" si="14"/>
        <v>0</v>
      </c>
      <c r="I142" s="816">
        <f t="shared" si="14"/>
        <v>0</v>
      </c>
    </row>
    <row r="143" spans="1:37" s="66" customFormat="1" ht="33.75" customHeight="1" thickBot="1" x14ac:dyDescent="0.3">
      <c r="A143" s="340" t="s">
        <v>129</v>
      </c>
      <c r="B143" s="804">
        <v>650</v>
      </c>
      <c r="C143" s="805">
        <v>4</v>
      </c>
      <c r="D143" s="806">
        <v>10</v>
      </c>
      <c r="E143" s="804" t="s">
        <v>149</v>
      </c>
      <c r="F143" s="804">
        <v>240</v>
      </c>
      <c r="G143" s="808">
        <f>'приложение 3 (№7 2019г.)'!G148</f>
        <v>812.4</v>
      </c>
      <c r="H143" s="808">
        <v>0</v>
      </c>
      <c r="I143" s="818">
        <v>0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</row>
    <row r="144" spans="1:37" ht="16.5" thickBot="1" x14ac:dyDescent="0.25">
      <c r="A144" s="778" t="s">
        <v>220</v>
      </c>
      <c r="B144" s="779">
        <v>650</v>
      </c>
      <c r="C144" s="780">
        <v>4</v>
      </c>
      <c r="D144" s="781">
        <v>12</v>
      </c>
      <c r="E144" s="779"/>
      <c r="F144" s="779"/>
      <c r="G144" s="783">
        <f t="shared" ref="G144:H148" si="15">G145</f>
        <v>383</v>
      </c>
      <c r="H144" s="783">
        <f t="shared" si="15"/>
        <v>383</v>
      </c>
      <c r="I144" s="784">
        <f>I145+I150</f>
        <v>0</v>
      </c>
    </row>
    <row r="145" spans="1:37" ht="47.25" x14ac:dyDescent="0.2">
      <c r="A145" s="785" t="s">
        <v>221</v>
      </c>
      <c r="B145" s="786">
        <v>650</v>
      </c>
      <c r="C145" s="787">
        <v>4</v>
      </c>
      <c r="D145" s="788">
        <v>12</v>
      </c>
      <c r="E145" s="786" t="s">
        <v>222</v>
      </c>
      <c r="F145" s="786"/>
      <c r="G145" s="790">
        <f t="shared" si="15"/>
        <v>383</v>
      </c>
      <c r="H145" s="790">
        <f t="shared" si="15"/>
        <v>383</v>
      </c>
      <c r="I145" s="791">
        <v>0</v>
      </c>
    </row>
    <row r="146" spans="1:37" s="64" customFormat="1" ht="31.5" x14ac:dyDescent="0.2">
      <c r="A146" s="792" t="s">
        <v>223</v>
      </c>
      <c r="B146" s="21">
        <v>650</v>
      </c>
      <c r="C146" s="22">
        <v>4</v>
      </c>
      <c r="D146" s="23">
        <v>12</v>
      </c>
      <c r="E146" s="21" t="s">
        <v>224</v>
      </c>
      <c r="F146" s="21"/>
      <c r="G146" s="178">
        <f t="shared" si="15"/>
        <v>383</v>
      </c>
      <c r="H146" s="178">
        <f t="shared" si="15"/>
        <v>383</v>
      </c>
      <c r="I146" s="793">
        <f>I147</f>
        <v>0</v>
      </c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  <c r="AI146" s="63"/>
      <c r="AJ146" s="63"/>
      <c r="AK146" s="63"/>
    </row>
    <row r="147" spans="1:37" s="64" customFormat="1" x14ac:dyDescent="0.2">
      <c r="A147" s="792" t="s">
        <v>225</v>
      </c>
      <c r="B147" s="21">
        <v>650</v>
      </c>
      <c r="C147" s="22">
        <v>4</v>
      </c>
      <c r="D147" s="23">
        <v>12</v>
      </c>
      <c r="E147" s="21" t="s">
        <v>226</v>
      </c>
      <c r="F147" s="21"/>
      <c r="G147" s="178">
        <f t="shared" si="15"/>
        <v>383</v>
      </c>
      <c r="H147" s="178">
        <f t="shared" si="15"/>
        <v>383</v>
      </c>
      <c r="I147" s="793">
        <f>I148</f>
        <v>0</v>
      </c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  <c r="AE147" s="63"/>
      <c r="AF147" s="63"/>
      <c r="AG147" s="63"/>
      <c r="AH147" s="63"/>
      <c r="AI147" s="63"/>
      <c r="AJ147" s="63"/>
      <c r="AK147" s="63"/>
    </row>
    <row r="148" spans="1:37" s="65" customFormat="1" ht="32.25" thickBot="1" x14ac:dyDescent="0.25">
      <c r="A148" s="27" t="s">
        <v>219</v>
      </c>
      <c r="B148" s="796">
        <v>650</v>
      </c>
      <c r="C148" s="797">
        <v>4</v>
      </c>
      <c r="D148" s="798">
        <v>12</v>
      </c>
      <c r="E148" s="796" t="s">
        <v>226</v>
      </c>
      <c r="F148" s="796">
        <v>200</v>
      </c>
      <c r="G148" s="800">
        <f t="shared" si="15"/>
        <v>383</v>
      </c>
      <c r="H148" s="890">
        <f t="shared" si="15"/>
        <v>383</v>
      </c>
      <c r="I148" s="852">
        <v>0</v>
      </c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  <c r="AE148" s="63"/>
      <c r="AF148" s="63"/>
      <c r="AG148" s="63"/>
      <c r="AH148" s="63"/>
      <c r="AI148" s="63"/>
      <c r="AJ148" s="63"/>
      <c r="AK148" s="63"/>
    </row>
    <row r="149" spans="1:37" ht="33" customHeight="1" thickBot="1" x14ac:dyDescent="0.25">
      <c r="A149" s="817" t="s">
        <v>129</v>
      </c>
      <c r="B149" s="891">
        <v>650</v>
      </c>
      <c r="C149" s="805">
        <v>4</v>
      </c>
      <c r="D149" s="806">
        <v>12</v>
      </c>
      <c r="E149" s="804" t="s">
        <v>226</v>
      </c>
      <c r="F149" s="804">
        <v>240</v>
      </c>
      <c r="G149" s="808">
        <f>'приложение 3 (№7 2019г.)'!G154</f>
        <v>383</v>
      </c>
      <c r="H149" s="892">
        <v>383</v>
      </c>
      <c r="I149" s="893">
        <v>0</v>
      </c>
    </row>
    <row r="150" spans="1:37" s="3" customFormat="1" ht="30" customHeight="1" thickBot="1" x14ac:dyDescent="0.25">
      <c r="A150" s="843" t="s">
        <v>227</v>
      </c>
      <c r="B150" s="844">
        <v>650</v>
      </c>
      <c r="C150" s="844">
        <v>5</v>
      </c>
      <c r="D150" s="832"/>
      <c r="E150" s="834"/>
      <c r="F150" s="834"/>
      <c r="G150" s="776">
        <f>G151+G163+G188</f>
        <v>34769.817000000003</v>
      </c>
      <c r="H150" s="894">
        <f>H151+H163+H188</f>
        <v>16236.7</v>
      </c>
      <c r="I150" s="895">
        <f>I151+I163+I188</f>
        <v>0</v>
      </c>
    </row>
    <row r="151" spans="1:37" s="3" customFormat="1" ht="22.5" customHeight="1" thickBot="1" x14ac:dyDescent="0.25">
      <c r="A151" s="778" t="s">
        <v>228</v>
      </c>
      <c r="B151" s="780">
        <v>650</v>
      </c>
      <c r="C151" s="780">
        <v>5</v>
      </c>
      <c r="D151" s="781">
        <v>1</v>
      </c>
      <c r="E151" s="779"/>
      <c r="F151" s="779"/>
      <c r="G151" s="783">
        <f>G152</f>
        <v>426.4</v>
      </c>
      <c r="H151" s="896">
        <f>H152</f>
        <v>0</v>
      </c>
      <c r="I151" s="897">
        <f>I152</f>
        <v>0</v>
      </c>
    </row>
    <row r="152" spans="1:37" s="3" customFormat="1" ht="26.25" customHeight="1" x14ac:dyDescent="0.2">
      <c r="A152" s="785" t="s">
        <v>229</v>
      </c>
      <c r="B152" s="786">
        <v>650</v>
      </c>
      <c r="C152" s="787">
        <v>5</v>
      </c>
      <c r="D152" s="788">
        <v>1</v>
      </c>
      <c r="E152" s="786" t="s">
        <v>230</v>
      </c>
      <c r="F152" s="786"/>
      <c r="G152" s="790">
        <f>G153+G156</f>
        <v>426.4</v>
      </c>
      <c r="H152" s="812">
        <f>H153</f>
        <v>0</v>
      </c>
      <c r="I152" s="813">
        <v>0</v>
      </c>
    </row>
    <row r="153" spans="1:37" s="3" customFormat="1" ht="24" customHeight="1" x14ac:dyDescent="0.2">
      <c r="A153" s="792" t="s">
        <v>126</v>
      </c>
      <c r="B153" s="21">
        <v>650</v>
      </c>
      <c r="C153" s="22">
        <v>5</v>
      </c>
      <c r="D153" s="23">
        <v>1</v>
      </c>
      <c r="E153" s="21" t="s">
        <v>231</v>
      </c>
      <c r="F153" s="21"/>
      <c r="G153" s="178">
        <f>G154+G161</f>
        <v>426.4</v>
      </c>
      <c r="H153" s="898">
        <f t="shared" ref="G153:I154" si="16">H154</f>
        <v>0</v>
      </c>
      <c r="I153" s="899">
        <f t="shared" si="16"/>
        <v>0</v>
      </c>
    </row>
    <row r="154" spans="1:37" ht="32.25" thickBot="1" x14ac:dyDescent="0.25">
      <c r="A154" s="27" t="s">
        <v>219</v>
      </c>
      <c r="B154" s="796">
        <v>650</v>
      </c>
      <c r="C154" s="797">
        <v>5</v>
      </c>
      <c r="D154" s="798">
        <v>1</v>
      </c>
      <c r="E154" s="796" t="s">
        <v>231</v>
      </c>
      <c r="F154" s="796">
        <v>200</v>
      </c>
      <c r="G154" s="800">
        <f t="shared" si="16"/>
        <v>426.4</v>
      </c>
      <c r="H154" s="800">
        <f t="shared" si="16"/>
        <v>0</v>
      </c>
      <c r="I154" s="816">
        <f t="shared" si="16"/>
        <v>0</v>
      </c>
    </row>
    <row r="155" spans="1:37" ht="31.15" customHeight="1" thickBot="1" x14ac:dyDescent="0.25">
      <c r="A155" s="817" t="s">
        <v>129</v>
      </c>
      <c r="B155" s="804">
        <v>650</v>
      </c>
      <c r="C155" s="805">
        <v>5</v>
      </c>
      <c r="D155" s="806">
        <v>1</v>
      </c>
      <c r="E155" s="804" t="s">
        <v>231</v>
      </c>
      <c r="F155" s="804">
        <v>240</v>
      </c>
      <c r="G155" s="808">
        <f>'приложение 3 (№7 2019г.)'!G160</f>
        <v>426.4</v>
      </c>
      <c r="H155" s="808">
        <v>0</v>
      </c>
      <c r="I155" s="818">
        <v>0</v>
      </c>
    </row>
    <row r="156" spans="1:37" s="3" customFormat="1" ht="23.25" hidden="1" customHeight="1" x14ac:dyDescent="0.2">
      <c r="A156" s="785" t="s">
        <v>349</v>
      </c>
      <c r="B156" s="786">
        <v>650</v>
      </c>
      <c r="C156" s="787">
        <v>5</v>
      </c>
      <c r="D156" s="788">
        <v>1</v>
      </c>
      <c r="E156" s="786" t="s">
        <v>231</v>
      </c>
      <c r="F156" s="786"/>
      <c r="G156" s="790">
        <f>G157+G159</f>
        <v>0</v>
      </c>
      <c r="H156" s="812">
        <f>H157+H159</f>
        <v>0</v>
      </c>
      <c r="I156" s="813">
        <f>I157+I159</f>
        <v>0</v>
      </c>
    </row>
    <row r="157" spans="1:37" ht="32.25" hidden="1" thickBot="1" x14ac:dyDescent="0.25">
      <c r="A157" s="815" t="s">
        <v>128</v>
      </c>
      <c r="B157" s="796">
        <v>650</v>
      </c>
      <c r="C157" s="797">
        <v>5</v>
      </c>
      <c r="D157" s="798">
        <v>1</v>
      </c>
      <c r="E157" s="796" t="s">
        <v>231</v>
      </c>
      <c r="F157" s="796">
        <v>200</v>
      </c>
      <c r="G157" s="800">
        <f t="shared" ref="G157:I159" si="17">G158</f>
        <v>0</v>
      </c>
      <c r="H157" s="800">
        <f t="shared" si="17"/>
        <v>0</v>
      </c>
      <c r="I157" s="816">
        <f t="shared" si="17"/>
        <v>0</v>
      </c>
    </row>
    <row r="158" spans="1:37" ht="29.45" hidden="1" customHeight="1" thickBot="1" x14ac:dyDescent="0.25">
      <c r="A158" s="817" t="s">
        <v>129</v>
      </c>
      <c r="B158" s="804">
        <v>650</v>
      </c>
      <c r="C158" s="805">
        <v>5</v>
      </c>
      <c r="D158" s="806">
        <v>1</v>
      </c>
      <c r="E158" s="804" t="s">
        <v>231</v>
      </c>
      <c r="F158" s="804">
        <v>240</v>
      </c>
      <c r="G158" s="808">
        <v>0</v>
      </c>
      <c r="H158" s="808">
        <v>0</v>
      </c>
      <c r="I158" s="818">
        <v>0</v>
      </c>
    </row>
    <row r="159" spans="1:37" ht="29.45" hidden="1" customHeight="1" thickBot="1" x14ac:dyDescent="0.25">
      <c r="A159" s="841" t="s">
        <v>232</v>
      </c>
      <c r="B159" s="822">
        <v>650</v>
      </c>
      <c r="C159" s="823">
        <v>5</v>
      </c>
      <c r="D159" s="824">
        <v>1</v>
      </c>
      <c r="E159" s="822" t="s">
        <v>231</v>
      </c>
      <c r="F159" s="822">
        <v>600</v>
      </c>
      <c r="G159" s="826">
        <f t="shared" si="17"/>
        <v>0</v>
      </c>
      <c r="H159" s="826">
        <f t="shared" si="17"/>
        <v>0</v>
      </c>
      <c r="I159" s="827">
        <f t="shared" si="17"/>
        <v>0</v>
      </c>
    </row>
    <row r="160" spans="1:37" ht="29.45" hidden="1" customHeight="1" thickBot="1" x14ac:dyDescent="0.25">
      <c r="A160" s="817" t="s">
        <v>233</v>
      </c>
      <c r="B160" s="804">
        <v>650</v>
      </c>
      <c r="C160" s="805">
        <v>5</v>
      </c>
      <c r="D160" s="806">
        <v>1</v>
      </c>
      <c r="E160" s="804" t="s">
        <v>231</v>
      </c>
      <c r="F160" s="804">
        <v>630</v>
      </c>
      <c r="G160" s="808">
        <v>0</v>
      </c>
      <c r="H160" s="808">
        <v>0</v>
      </c>
      <c r="I160" s="818">
        <v>0</v>
      </c>
    </row>
    <row r="161" spans="1:37" ht="32.25" hidden="1" thickBot="1" x14ac:dyDescent="0.25">
      <c r="A161" s="27" t="s">
        <v>232</v>
      </c>
      <c r="B161" s="21">
        <v>650</v>
      </c>
      <c r="C161" s="22">
        <v>5</v>
      </c>
      <c r="D161" s="23">
        <v>1</v>
      </c>
      <c r="E161" s="21" t="s">
        <v>231</v>
      </c>
      <c r="F161" s="21">
        <v>600</v>
      </c>
      <c r="G161" s="800">
        <f>G162</f>
        <v>0</v>
      </c>
      <c r="H161" s="800">
        <f>H162</f>
        <v>0</v>
      </c>
      <c r="I161" s="816">
        <f>I162</f>
        <v>0</v>
      </c>
    </row>
    <row r="162" spans="1:37" ht="33" hidden="1" customHeight="1" thickBot="1" x14ac:dyDescent="0.25">
      <c r="A162" s="31" t="s">
        <v>233</v>
      </c>
      <c r="B162" s="24">
        <v>650</v>
      </c>
      <c r="C162" s="25">
        <v>5</v>
      </c>
      <c r="D162" s="26">
        <v>1</v>
      </c>
      <c r="E162" s="24" t="s">
        <v>231</v>
      </c>
      <c r="F162" s="24">
        <v>630</v>
      </c>
      <c r="G162" s="808">
        <f>'[3]приложение №7 2019г.'!G162</f>
        <v>0</v>
      </c>
      <c r="H162" s="808">
        <v>0</v>
      </c>
      <c r="I162" s="818">
        <v>0</v>
      </c>
    </row>
    <row r="163" spans="1:37" ht="19.5" customHeight="1" thickBot="1" x14ac:dyDescent="0.25">
      <c r="A163" s="778" t="s">
        <v>234</v>
      </c>
      <c r="B163" s="900">
        <v>650</v>
      </c>
      <c r="C163" s="780">
        <v>5</v>
      </c>
      <c r="D163" s="781">
        <v>2</v>
      </c>
      <c r="E163" s="779"/>
      <c r="F163" s="779"/>
      <c r="G163" s="783">
        <f>G164+G173+G184</f>
        <v>24051.617000000002</v>
      </c>
      <c r="H163" s="901">
        <f t="shared" ref="H163:I168" si="18">H164</f>
        <v>10229</v>
      </c>
      <c r="I163" s="902">
        <f t="shared" si="18"/>
        <v>0</v>
      </c>
    </row>
    <row r="164" spans="1:37" ht="47.25" outlineLevel="1" x14ac:dyDescent="0.2">
      <c r="A164" s="903" t="s">
        <v>396</v>
      </c>
      <c r="B164" s="786">
        <v>650</v>
      </c>
      <c r="C164" s="787">
        <v>5</v>
      </c>
      <c r="D164" s="788">
        <v>2</v>
      </c>
      <c r="E164" s="786" t="s">
        <v>235</v>
      </c>
      <c r="F164" s="786"/>
      <c r="G164" s="790">
        <f>G165</f>
        <v>11365.558000000001</v>
      </c>
      <c r="H164" s="790">
        <f>H165</f>
        <v>10229</v>
      </c>
      <c r="I164" s="791">
        <f t="shared" si="18"/>
        <v>0</v>
      </c>
    </row>
    <row r="165" spans="1:37" ht="31.5" outlineLevel="1" x14ac:dyDescent="0.2">
      <c r="A165" s="904" t="s">
        <v>397</v>
      </c>
      <c r="B165" s="21">
        <v>650</v>
      </c>
      <c r="C165" s="22">
        <v>5</v>
      </c>
      <c r="D165" s="23">
        <v>2</v>
      </c>
      <c r="E165" s="21" t="s">
        <v>236</v>
      </c>
      <c r="F165" s="21"/>
      <c r="G165" s="178">
        <f>G166</f>
        <v>11365.558000000001</v>
      </c>
      <c r="H165" s="178">
        <f t="shared" si="18"/>
        <v>10229</v>
      </c>
      <c r="I165" s="793">
        <f t="shared" si="18"/>
        <v>0</v>
      </c>
    </row>
    <row r="166" spans="1:37" ht="31.5" outlineLevel="1" x14ac:dyDescent="0.2">
      <c r="A166" s="904" t="s">
        <v>237</v>
      </c>
      <c r="B166" s="21">
        <v>650</v>
      </c>
      <c r="C166" s="22">
        <v>5</v>
      </c>
      <c r="D166" s="23">
        <v>2</v>
      </c>
      <c r="E166" s="21" t="s">
        <v>238</v>
      </c>
      <c r="F166" s="21"/>
      <c r="G166" s="178">
        <f>G167+G170</f>
        <v>11365.558000000001</v>
      </c>
      <c r="H166" s="178">
        <f>H167+H170</f>
        <v>10229</v>
      </c>
      <c r="I166" s="793">
        <f t="shared" si="18"/>
        <v>0</v>
      </c>
    </row>
    <row r="167" spans="1:37" ht="31.5" outlineLevel="1" x14ac:dyDescent="0.2">
      <c r="A167" s="904" t="s">
        <v>398</v>
      </c>
      <c r="B167" s="21">
        <v>650</v>
      </c>
      <c r="C167" s="22">
        <v>5</v>
      </c>
      <c r="D167" s="23">
        <v>2</v>
      </c>
      <c r="E167" s="21" t="s">
        <v>399</v>
      </c>
      <c r="F167" s="21"/>
      <c r="G167" s="178">
        <f>G168</f>
        <v>10229</v>
      </c>
      <c r="H167" s="178">
        <f t="shared" si="18"/>
        <v>10229</v>
      </c>
      <c r="I167" s="793">
        <f t="shared" si="18"/>
        <v>0</v>
      </c>
    </row>
    <row r="168" spans="1:37" ht="32.25" outlineLevel="1" thickBot="1" x14ac:dyDescent="0.25">
      <c r="A168" s="815" t="s">
        <v>128</v>
      </c>
      <c r="B168" s="796">
        <v>650</v>
      </c>
      <c r="C168" s="797">
        <v>5</v>
      </c>
      <c r="D168" s="798">
        <v>2</v>
      </c>
      <c r="E168" s="796" t="s">
        <v>399</v>
      </c>
      <c r="F168" s="796">
        <v>200</v>
      </c>
      <c r="G168" s="800">
        <f>G169</f>
        <v>10229</v>
      </c>
      <c r="H168" s="800">
        <f t="shared" si="18"/>
        <v>10229</v>
      </c>
      <c r="I168" s="816">
        <f t="shared" si="18"/>
        <v>0</v>
      </c>
    </row>
    <row r="169" spans="1:37" s="66" customFormat="1" ht="31.5" customHeight="1" outlineLevel="1" thickBot="1" x14ac:dyDescent="0.25">
      <c r="A169" s="817" t="s">
        <v>129</v>
      </c>
      <c r="B169" s="804">
        <v>650</v>
      </c>
      <c r="C169" s="805">
        <v>5</v>
      </c>
      <c r="D169" s="806">
        <v>2</v>
      </c>
      <c r="E169" s="804" t="s">
        <v>399</v>
      </c>
      <c r="F169" s="804">
        <v>240</v>
      </c>
      <c r="G169" s="808">
        <f>'приложение 3 (№7 2019г.)'!G169</f>
        <v>10229</v>
      </c>
      <c r="H169" s="808">
        <f>G169</f>
        <v>10229</v>
      </c>
      <c r="I169" s="818">
        <v>0</v>
      </c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</row>
    <row r="170" spans="1:37" ht="31.5" outlineLevel="1" x14ac:dyDescent="0.2">
      <c r="A170" s="903" t="s">
        <v>398</v>
      </c>
      <c r="B170" s="786">
        <v>650</v>
      </c>
      <c r="C170" s="787">
        <v>5</v>
      </c>
      <c r="D170" s="788">
        <v>2</v>
      </c>
      <c r="E170" s="786" t="s">
        <v>400</v>
      </c>
      <c r="F170" s="786"/>
      <c r="G170" s="790">
        <f>G171</f>
        <v>1136.558</v>
      </c>
      <c r="H170" s="790">
        <f>H171+H249</f>
        <v>0</v>
      </c>
      <c r="I170" s="791">
        <f>I171+I249</f>
        <v>0</v>
      </c>
      <c r="K170" s="329"/>
    </row>
    <row r="171" spans="1:37" ht="33.75" customHeight="1" outlineLevel="1" thickBot="1" x14ac:dyDescent="0.25">
      <c r="A171" s="905" t="s">
        <v>128</v>
      </c>
      <c r="B171" s="796">
        <v>650</v>
      </c>
      <c r="C171" s="797">
        <v>5</v>
      </c>
      <c r="D171" s="798">
        <v>2</v>
      </c>
      <c r="E171" s="796" t="s">
        <v>400</v>
      </c>
      <c r="F171" s="796">
        <v>200</v>
      </c>
      <c r="G171" s="800">
        <f>G172</f>
        <v>1136.558</v>
      </c>
      <c r="H171" s="800">
        <f>H172+H181</f>
        <v>0</v>
      </c>
      <c r="I171" s="816">
        <f>I172+I181</f>
        <v>0</v>
      </c>
    </row>
    <row r="172" spans="1:37" ht="33.75" customHeight="1" outlineLevel="1" x14ac:dyDescent="0.2">
      <c r="A172" s="906" t="s">
        <v>129</v>
      </c>
      <c r="B172" s="907">
        <v>650</v>
      </c>
      <c r="C172" s="908">
        <v>5</v>
      </c>
      <c r="D172" s="909">
        <v>2</v>
      </c>
      <c r="E172" s="907" t="s">
        <v>400</v>
      </c>
      <c r="F172" s="907">
        <v>240</v>
      </c>
      <c r="G172" s="910">
        <f>'приложение 3 (№7 2019г.)'!G172</f>
        <v>1136.558</v>
      </c>
      <c r="H172" s="911">
        <v>0</v>
      </c>
      <c r="I172" s="912">
        <v>0</v>
      </c>
    </row>
    <row r="173" spans="1:37" ht="45.75" customHeight="1" x14ac:dyDescent="0.2">
      <c r="A173" s="392" t="s">
        <v>239</v>
      </c>
      <c r="B173" s="21">
        <v>650</v>
      </c>
      <c r="C173" s="787">
        <v>5</v>
      </c>
      <c r="D173" s="788">
        <v>2</v>
      </c>
      <c r="E173" s="21" t="s">
        <v>230</v>
      </c>
      <c r="F173" s="21"/>
      <c r="G173" s="178">
        <f>G174</f>
        <v>4099.0590000000002</v>
      </c>
      <c r="H173" s="790">
        <f>H174</f>
        <v>0</v>
      </c>
      <c r="I173" s="791">
        <f>I174</f>
        <v>0</v>
      </c>
    </row>
    <row r="174" spans="1:37" ht="35.450000000000003" customHeight="1" x14ac:dyDescent="0.2">
      <c r="A174" s="392" t="s">
        <v>126</v>
      </c>
      <c r="B174" s="21">
        <v>650</v>
      </c>
      <c r="C174" s="787">
        <v>5</v>
      </c>
      <c r="D174" s="788">
        <v>2</v>
      </c>
      <c r="E174" s="21" t="s">
        <v>231</v>
      </c>
      <c r="F174" s="21"/>
      <c r="G174" s="178">
        <f>G175+G182</f>
        <v>4099.0590000000002</v>
      </c>
      <c r="H174" s="790">
        <f t="shared" ref="G174:I175" si="19">H175</f>
        <v>0</v>
      </c>
      <c r="I174" s="791">
        <f t="shared" si="19"/>
        <v>0</v>
      </c>
    </row>
    <row r="175" spans="1:37" ht="26.45" customHeight="1" x14ac:dyDescent="0.2">
      <c r="A175" s="392" t="s">
        <v>128</v>
      </c>
      <c r="B175" s="21">
        <v>650</v>
      </c>
      <c r="C175" s="22">
        <v>5</v>
      </c>
      <c r="D175" s="23">
        <v>2</v>
      </c>
      <c r="E175" s="21" t="s">
        <v>231</v>
      </c>
      <c r="F175" s="21">
        <v>200</v>
      </c>
      <c r="G175" s="178">
        <f t="shared" si="19"/>
        <v>2299.0590000000002</v>
      </c>
      <c r="H175" s="790">
        <f t="shared" si="19"/>
        <v>0</v>
      </c>
      <c r="I175" s="791">
        <f t="shared" si="19"/>
        <v>0</v>
      </c>
    </row>
    <row r="176" spans="1:37" ht="46.15" customHeight="1" x14ac:dyDescent="0.2">
      <c r="A176" s="31" t="s">
        <v>129</v>
      </c>
      <c r="B176" s="24">
        <v>650</v>
      </c>
      <c r="C176" s="913">
        <v>5</v>
      </c>
      <c r="D176" s="914">
        <v>2</v>
      </c>
      <c r="E176" s="24" t="s">
        <v>231</v>
      </c>
      <c r="F176" s="24">
        <v>240</v>
      </c>
      <c r="G176" s="179">
        <f>'приложение 3 (№7 2019г.)'!G177</f>
        <v>2299.0590000000002</v>
      </c>
      <c r="H176" s="179">
        <v>0</v>
      </c>
      <c r="I176" s="915">
        <v>0</v>
      </c>
    </row>
    <row r="177" spans="1:37" ht="21.75" hidden="1" customHeight="1" x14ac:dyDescent="0.2">
      <c r="A177" s="785" t="s">
        <v>112</v>
      </c>
      <c r="B177" s="786">
        <v>650</v>
      </c>
      <c r="C177" s="787">
        <v>5</v>
      </c>
      <c r="D177" s="788">
        <v>2</v>
      </c>
      <c r="E177" s="786" t="s">
        <v>113</v>
      </c>
      <c r="F177" s="786"/>
      <c r="G177" s="790">
        <f>G178</f>
        <v>0</v>
      </c>
      <c r="H177" s="790">
        <f>H178</f>
        <v>0</v>
      </c>
      <c r="I177" s="791">
        <f>I178</f>
        <v>0</v>
      </c>
    </row>
    <row r="178" spans="1:37" ht="21.75" hidden="1" customHeight="1" x14ac:dyDescent="0.2">
      <c r="A178" s="792" t="s">
        <v>239</v>
      </c>
      <c r="B178" s="21">
        <v>650</v>
      </c>
      <c r="C178" s="22">
        <v>5</v>
      </c>
      <c r="D178" s="23">
        <v>2</v>
      </c>
      <c r="E178" s="21" t="s">
        <v>230</v>
      </c>
      <c r="F178" s="21"/>
      <c r="G178" s="178">
        <f>G179</f>
        <v>0</v>
      </c>
      <c r="H178" s="178">
        <f>H180</f>
        <v>0</v>
      </c>
      <c r="I178" s="793">
        <f>I180</f>
        <v>0</v>
      </c>
    </row>
    <row r="179" spans="1:37" s="66" customFormat="1" ht="21.75" hidden="1" customHeight="1" x14ac:dyDescent="0.2">
      <c r="A179" s="792" t="s">
        <v>126</v>
      </c>
      <c r="B179" s="21">
        <v>650</v>
      </c>
      <c r="C179" s="22">
        <v>5</v>
      </c>
      <c r="D179" s="23">
        <v>2</v>
      </c>
      <c r="E179" s="21" t="s">
        <v>231</v>
      </c>
      <c r="F179" s="21"/>
      <c r="G179" s="178">
        <f>G180</f>
        <v>0</v>
      </c>
      <c r="H179" s="898">
        <f>H180</f>
        <v>0</v>
      </c>
      <c r="I179" s="899">
        <f>I180</f>
        <v>0</v>
      </c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</row>
    <row r="180" spans="1:37" ht="21.75" hidden="1" customHeight="1" thickBot="1" x14ac:dyDescent="0.25">
      <c r="A180" s="905" t="s">
        <v>128</v>
      </c>
      <c r="B180" s="796">
        <v>650</v>
      </c>
      <c r="C180" s="797">
        <v>5</v>
      </c>
      <c r="D180" s="798">
        <v>2</v>
      </c>
      <c r="E180" s="796" t="s">
        <v>231</v>
      </c>
      <c r="F180" s="796">
        <v>200</v>
      </c>
      <c r="G180" s="800">
        <f>G181</f>
        <v>0</v>
      </c>
      <c r="H180" s="800">
        <v>0</v>
      </c>
      <c r="I180" s="816">
        <v>0</v>
      </c>
    </row>
    <row r="181" spans="1:37" s="3" customFormat="1" ht="21.75" hidden="1" customHeight="1" thickBot="1" x14ac:dyDescent="0.25">
      <c r="A181" s="817" t="s">
        <v>129</v>
      </c>
      <c r="B181" s="804">
        <v>650</v>
      </c>
      <c r="C181" s="805">
        <v>5</v>
      </c>
      <c r="D181" s="806">
        <v>2</v>
      </c>
      <c r="E181" s="804" t="s">
        <v>231</v>
      </c>
      <c r="F181" s="804">
        <v>240</v>
      </c>
      <c r="G181" s="808">
        <v>0</v>
      </c>
      <c r="H181" s="808">
        <v>0</v>
      </c>
      <c r="I181" s="818">
        <v>0</v>
      </c>
    </row>
    <row r="182" spans="1:37" ht="36" customHeight="1" x14ac:dyDescent="0.2">
      <c r="A182" s="392" t="s">
        <v>150</v>
      </c>
      <c r="B182" s="21">
        <v>650</v>
      </c>
      <c r="C182" s="22">
        <v>5</v>
      </c>
      <c r="D182" s="23">
        <v>2</v>
      </c>
      <c r="E182" s="21" t="s">
        <v>231</v>
      </c>
      <c r="F182" s="21">
        <v>800</v>
      </c>
      <c r="G182" s="178">
        <f t="shared" ref="G182:I182" si="20">G183</f>
        <v>1800</v>
      </c>
      <c r="H182" s="790">
        <f t="shared" si="20"/>
        <v>0</v>
      </c>
      <c r="I182" s="791">
        <f t="shared" si="20"/>
        <v>0</v>
      </c>
    </row>
    <row r="183" spans="1:37" ht="46.15" customHeight="1" x14ac:dyDescent="0.2">
      <c r="A183" s="31" t="s">
        <v>440</v>
      </c>
      <c r="B183" s="24">
        <v>650</v>
      </c>
      <c r="C183" s="913">
        <v>5</v>
      </c>
      <c r="D183" s="914">
        <v>2</v>
      </c>
      <c r="E183" s="24" t="s">
        <v>231</v>
      </c>
      <c r="F183" s="24">
        <v>810</v>
      </c>
      <c r="G183" s="179">
        <f>'приложение 3 (№7 2019г.)'!G179</f>
        <v>1800</v>
      </c>
      <c r="H183" s="179">
        <v>0</v>
      </c>
      <c r="I183" s="915">
        <v>0</v>
      </c>
    </row>
    <row r="184" spans="1:37" ht="45.75" customHeight="1" collapsed="1" x14ac:dyDescent="0.2">
      <c r="A184" s="392" t="s">
        <v>112</v>
      </c>
      <c r="B184" s="21">
        <v>650</v>
      </c>
      <c r="C184" s="787">
        <v>5</v>
      </c>
      <c r="D184" s="788">
        <v>2</v>
      </c>
      <c r="E184" s="21" t="s">
        <v>315</v>
      </c>
      <c r="F184" s="21"/>
      <c r="G184" s="178">
        <f>G185</f>
        <v>8587</v>
      </c>
      <c r="H184" s="790">
        <f>H185</f>
        <v>0</v>
      </c>
      <c r="I184" s="791">
        <f>I185</f>
        <v>0</v>
      </c>
    </row>
    <row r="185" spans="1:37" ht="61.15" customHeight="1" x14ac:dyDescent="0.2">
      <c r="A185" s="392" t="s">
        <v>153</v>
      </c>
      <c r="B185" s="21">
        <v>650</v>
      </c>
      <c r="C185" s="787">
        <v>5</v>
      </c>
      <c r="D185" s="788">
        <v>2</v>
      </c>
      <c r="E185" s="21" t="s">
        <v>401</v>
      </c>
      <c r="F185" s="21"/>
      <c r="G185" s="178">
        <f t="shared" ref="G185:I186" si="21">G186</f>
        <v>8587</v>
      </c>
      <c r="H185" s="790">
        <f t="shared" si="21"/>
        <v>0</v>
      </c>
      <c r="I185" s="791">
        <f t="shared" si="21"/>
        <v>0</v>
      </c>
    </row>
    <row r="186" spans="1:37" ht="26.45" customHeight="1" x14ac:dyDescent="0.2">
      <c r="A186" s="392" t="s">
        <v>333</v>
      </c>
      <c r="B186" s="21">
        <v>650</v>
      </c>
      <c r="C186" s="22">
        <v>5</v>
      </c>
      <c r="D186" s="23">
        <v>2</v>
      </c>
      <c r="E186" s="21" t="s">
        <v>401</v>
      </c>
      <c r="F186" s="21">
        <v>500</v>
      </c>
      <c r="G186" s="178">
        <f t="shared" si="21"/>
        <v>8587</v>
      </c>
      <c r="H186" s="790">
        <f t="shared" si="21"/>
        <v>0</v>
      </c>
      <c r="I186" s="791">
        <f t="shared" si="21"/>
        <v>0</v>
      </c>
    </row>
    <row r="187" spans="1:37" ht="21.6" customHeight="1" thickBot="1" x14ac:dyDescent="0.25">
      <c r="A187" s="31" t="s">
        <v>334</v>
      </c>
      <c r="B187" s="24">
        <v>650</v>
      </c>
      <c r="C187" s="913">
        <v>5</v>
      </c>
      <c r="D187" s="914">
        <v>2</v>
      </c>
      <c r="E187" s="24" t="s">
        <v>401</v>
      </c>
      <c r="F187" s="24">
        <v>540</v>
      </c>
      <c r="G187" s="179">
        <f>'приложение 3 (№7 2019г.)'!G183</f>
        <v>8587</v>
      </c>
      <c r="H187" s="179">
        <v>0</v>
      </c>
      <c r="I187" s="915">
        <v>0</v>
      </c>
    </row>
    <row r="188" spans="1:37" s="64" customFormat="1" ht="17.25" customHeight="1" collapsed="1" thickBot="1" x14ac:dyDescent="0.25">
      <c r="A188" s="916" t="s">
        <v>240</v>
      </c>
      <c r="B188" s="917">
        <v>650</v>
      </c>
      <c r="C188" s="917">
        <v>5</v>
      </c>
      <c r="D188" s="918">
        <v>3</v>
      </c>
      <c r="E188" s="900"/>
      <c r="F188" s="900"/>
      <c r="G188" s="901">
        <f>G197+G202+G212</f>
        <v>10291.799999999999</v>
      </c>
      <c r="H188" s="919">
        <f>H197+H202+H212</f>
        <v>6007.7</v>
      </c>
      <c r="I188" s="920">
        <f>I189+I212</f>
        <v>0</v>
      </c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</row>
    <row r="189" spans="1:37" s="65" customFormat="1" ht="54.75" hidden="1" customHeight="1" x14ac:dyDescent="0.2">
      <c r="A189" s="785" t="s">
        <v>241</v>
      </c>
      <c r="B189" s="786">
        <v>650</v>
      </c>
      <c r="C189" s="787">
        <v>5</v>
      </c>
      <c r="D189" s="788">
        <v>3</v>
      </c>
      <c r="E189" s="786" t="s">
        <v>242</v>
      </c>
      <c r="F189" s="786"/>
      <c r="G189" s="790">
        <f>G190</f>
        <v>0</v>
      </c>
      <c r="H189" s="790">
        <f>H190</f>
        <v>0</v>
      </c>
      <c r="I189" s="791">
        <f>I190</f>
        <v>0</v>
      </c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63"/>
      <c r="X189" s="63"/>
      <c r="Y189" s="63"/>
      <c r="Z189" s="63"/>
      <c r="AA189" s="63"/>
      <c r="AB189" s="63"/>
      <c r="AC189" s="63"/>
      <c r="AD189" s="63"/>
      <c r="AE189" s="63"/>
      <c r="AF189" s="63"/>
      <c r="AG189" s="63"/>
      <c r="AH189" s="63"/>
      <c r="AI189" s="63"/>
      <c r="AJ189" s="63"/>
      <c r="AK189" s="63"/>
    </row>
    <row r="190" spans="1:37" s="65" customFormat="1" ht="37.5" hidden="1" customHeight="1" x14ac:dyDescent="0.2">
      <c r="A190" s="792" t="s">
        <v>243</v>
      </c>
      <c r="B190" s="21">
        <v>650</v>
      </c>
      <c r="C190" s="22">
        <v>5</v>
      </c>
      <c r="D190" s="23">
        <v>3</v>
      </c>
      <c r="E190" s="21" t="s">
        <v>244</v>
      </c>
      <c r="F190" s="21"/>
      <c r="G190" s="178">
        <f>G191</f>
        <v>0</v>
      </c>
      <c r="H190" s="178">
        <v>0</v>
      </c>
      <c r="I190" s="793">
        <v>0</v>
      </c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63"/>
      <c r="X190" s="63"/>
      <c r="Y190" s="63"/>
      <c r="Z190" s="63"/>
      <c r="AA190" s="63"/>
      <c r="AB190" s="63"/>
      <c r="AC190" s="63"/>
      <c r="AD190" s="63"/>
      <c r="AE190" s="63"/>
      <c r="AF190" s="63"/>
      <c r="AG190" s="63"/>
      <c r="AH190" s="63"/>
      <c r="AI190" s="63"/>
      <c r="AJ190" s="63"/>
      <c r="AK190" s="63"/>
    </row>
    <row r="191" spans="1:37" s="64" customFormat="1" ht="31.5" hidden="1" x14ac:dyDescent="0.2">
      <c r="A191" s="905" t="s">
        <v>128</v>
      </c>
      <c r="B191" s="796">
        <v>650</v>
      </c>
      <c r="C191" s="797">
        <v>5</v>
      </c>
      <c r="D191" s="798">
        <v>3</v>
      </c>
      <c r="E191" s="796" t="s">
        <v>244</v>
      </c>
      <c r="F191" s="796">
        <v>200</v>
      </c>
      <c r="G191" s="800">
        <f>G192</f>
        <v>0</v>
      </c>
      <c r="H191" s="800">
        <f>H192</f>
        <v>0</v>
      </c>
      <c r="I191" s="816">
        <f>I192</f>
        <v>0</v>
      </c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  <c r="AE191" s="63"/>
      <c r="AF191" s="63"/>
      <c r="AG191" s="63"/>
      <c r="AH191" s="63"/>
      <c r="AI191" s="63"/>
      <c r="AJ191" s="63"/>
      <c r="AK191" s="63"/>
    </row>
    <row r="192" spans="1:37" s="65" customFormat="1" ht="36" hidden="1" customHeight="1" thickBot="1" x14ac:dyDescent="0.25">
      <c r="A192" s="817" t="s">
        <v>129</v>
      </c>
      <c r="B192" s="804">
        <v>650</v>
      </c>
      <c r="C192" s="805">
        <v>5</v>
      </c>
      <c r="D192" s="806">
        <v>3</v>
      </c>
      <c r="E192" s="804" t="s">
        <v>244</v>
      </c>
      <c r="F192" s="804">
        <v>240</v>
      </c>
      <c r="G192" s="808">
        <v>0</v>
      </c>
      <c r="H192" s="808">
        <v>0</v>
      </c>
      <c r="I192" s="818">
        <v>0</v>
      </c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  <c r="AE192" s="63"/>
      <c r="AF192" s="63"/>
      <c r="AG192" s="63"/>
      <c r="AH192" s="63"/>
      <c r="AI192" s="63"/>
      <c r="AJ192" s="63"/>
      <c r="AK192" s="63"/>
    </row>
    <row r="193" spans="1:37" s="65" customFormat="1" ht="24" hidden="1" customHeight="1" x14ac:dyDescent="0.2">
      <c r="A193" s="332" t="s">
        <v>245</v>
      </c>
      <c r="B193" s="21">
        <v>650</v>
      </c>
      <c r="C193" s="22">
        <v>5</v>
      </c>
      <c r="D193" s="23">
        <v>3</v>
      </c>
      <c r="E193" s="21" t="s">
        <v>246</v>
      </c>
      <c r="F193" s="21"/>
      <c r="G193" s="178">
        <f>G194</f>
        <v>0</v>
      </c>
      <c r="H193" s="921">
        <f>H194</f>
        <v>0</v>
      </c>
      <c r="I193" s="791">
        <f>I194</f>
        <v>0</v>
      </c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  <c r="AF193" s="63"/>
      <c r="AG193" s="63"/>
      <c r="AH193" s="63"/>
      <c r="AI193" s="63"/>
      <c r="AJ193" s="63"/>
      <c r="AK193" s="63"/>
    </row>
    <row r="194" spans="1:37" s="65" customFormat="1" ht="28.5" hidden="1" customHeight="1" x14ac:dyDescent="0.2">
      <c r="A194" s="332" t="s">
        <v>245</v>
      </c>
      <c r="B194" s="21">
        <v>650</v>
      </c>
      <c r="C194" s="22">
        <v>5</v>
      </c>
      <c r="D194" s="23">
        <v>3</v>
      </c>
      <c r="E194" s="21" t="s">
        <v>247</v>
      </c>
      <c r="F194" s="21"/>
      <c r="G194" s="178">
        <f>G195</f>
        <v>0</v>
      </c>
      <c r="H194" s="922">
        <f>H195</f>
        <v>0</v>
      </c>
      <c r="I194" s="793">
        <v>0</v>
      </c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  <c r="AF194" s="63"/>
      <c r="AG194" s="63"/>
      <c r="AH194" s="63"/>
      <c r="AI194" s="63"/>
      <c r="AJ194" s="63"/>
      <c r="AK194" s="63"/>
    </row>
    <row r="195" spans="1:37" s="64" customFormat="1" ht="27" hidden="1" customHeight="1" x14ac:dyDescent="0.2">
      <c r="A195" s="923" t="s">
        <v>128</v>
      </c>
      <c r="B195" s="796">
        <v>650</v>
      </c>
      <c r="C195" s="797">
        <v>5</v>
      </c>
      <c r="D195" s="798">
        <v>3</v>
      </c>
      <c r="E195" s="796" t="s">
        <v>247</v>
      </c>
      <c r="F195" s="796">
        <v>200</v>
      </c>
      <c r="G195" s="800">
        <f>G196</f>
        <v>0</v>
      </c>
      <c r="H195" s="924">
        <f>H196</f>
        <v>0</v>
      </c>
      <c r="I195" s="816">
        <f>I196</f>
        <v>0</v>
      </c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63"/>
      <c r="X195" s="63"/>
      <c r="Y195" s="63"/>
      <c r="Z195" s="63"/>
      <c r="AA195" s="63"/>
      <c r="AB195" s="63"/>
      <c r="AC195" s="63"/>
      <c r="AD195" s="63"/>
      <c r="AE195" s="63"/>
      <c r="AF195" s="63"/>
      <c r="AG195" s="63"/>
      <c r="AH195" s="63"/>
      <c r="AI195" s="63"/>
      <c r="AJ195" s="63"/>
      <c r="AK195" s="63"/>
    </row>
    <row r="196" spans="1:37" s="65" customFormat="1" ht="32.25" hidden="1" customHeight="1" thickBot="1" x14ac:dyDescent="0.25">
      <c r="A196" s="817" t="s">
        <v>129</v>
      </c>
      <c r="B196" s="804">
        <v>650</v>
      </c>
      <c r="C196" s="805">
        <v>5</v>
      </c>
      <c r="D196" s="806">
        <v>3</v>
      </c>
      <c r="E196" s="804" t="s">
        <v>247</v>
      </c>
      <c r="F196" s="804">
        <v>240</v>
      </c>
      <c r="G196" s="808">
        <v>0</v>
      </c>
      <c r="H196" s="876">
        <f>G196</f>
        <v>0</v>
      </c>
      <c r="I196" s="818">
        <v>0</v>
      </c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  <c r="W196" s="63"/>
      <c r="X196" s="63"/>
      <c r="Y196" s="63"/>
      <c r="Z196" s="63"/>
      <c r="AA196" s="63"/>
      <c r="AB196" s="63"/>
      <c r="AC196" s="63"/>
      <c r="AD196" s="63"/>
      <c r="AE196" s="63"/>
      <c r="AF196" s="63"/>
      <c r="AG196" s="63"/>
      <c r="AH196" s="63"/>
      <c r="AI196" s="63"/>
      <c r="AJ196" s="63"/>
      <c r="AK196" s="63"/>
    </row>
    <row r="197" spans="1:37" ht="31.5" outlineLevel="1" x14ac:dyDescent="0.2">
      <c r="A197" s="332" t="s">
        <v>451</v>
      </c>
      <c r="B197" s="21">
        <v>650</v>
      </c>
      <c r="C197" s="22">
        <v>5</v>
      </c>
      <c r="D197" s="23">
        <v>3</v>
      </c>
      <c r="E197" s="21" t="s">
        <v>242</v>
      </c>
      <c r="F197" s="21"/>
      <c r="G197" s="178">
        <f>G198</f>
        <v>3090</v>
      </c>
      <c r="H197" s="178">
        <f t="shared" ref="H197:I200" si="22">H198</f>
        <v>3090</v>
      </c>
      <c r="I197" s="793">
        <f t="shared" si="22"/>
        <v>0</v>
      </c>
    </row>
    <row r="198" spans="1:37" ht="31.5" outlineLevel="1" x14ac:dyDescent="0.2">
      <c r="A198" s="332" t="s">
        <v>243</v>
      </c>
      <c r="B198" s="21">
        <v>650</v>
      </c>
      <c r="C198" s="22">
        <v>5</v>
      </c>
      <c r="D198" s="23">
        <v>3</v>
      </c>
      <c r="E198" s="21" t="s">
        <v>419</v>
      </c>
      <c r="F198" s="21"/>
      <c r="G198" s="178">
        <f>G199</f>
        <v>3090</v>
      </c>
      <c r="H198" s="178">
        <f>H199</f>
        <v>3090</v>
      </c>
      <c r="I198" s="793">
        <f t="shared" si="22"/>
        <v>0</v>
      </c>
    </row>
    <row r="199" spans="1:37" ht="31.5" outlineLevel="1" x14ac:dyDescent="0.2">
      <c r="A199" s="392" t="s">
        <v>452</v>
      </c>
      <c r="B199" s="21">
        <v>650</v>
      </c>
      <c r="C199" s="22">
        <v>5</v>
      </c>
      <c r="D199" s="23">
        <v>3</v>
      </c>
      <c r="E199" s="21" t="s">
        <v>453</v>
      </c>
      <c r="F199" s="21"/>
      <c r="G199" s="178">
        <f>G200</f>
        <v>3090</v>
      </c>
      <c r="H199" s="178">
        <f t="shared" si="22"/>
        <v>3090</v>
      </c>
      <c r="I199" s="793">
        <f t="shared" si="22"/>
        <v>0</v>
      </c>
    </row>
    <row r="200" spans="1:37" ht="32.25" outlineLevel="1" thickBot="1" x14ac:dyDescent="0.25">
      <c r="A200" s="392" t="s">
        <v>219</v>
      </c>
      <c r="B200" s="21">
        <v>650</v>
      </c>
      <c r="C200" s="22">
        <v>5</v>
      </c>
      <c r="D200" s="23">
        <v>3</v>
      </c>
      <c r="E200" s="21" t="s">
        <v>453</v>
      </c>
      <c r="F200" s="21">
        <v>200</v>
      </c>
      <c r="G200" s="800">
        <f>G201</f>
        <v>3090</v>
      </c>
      <c r="H200" s="800">
        <f t="shared" si="22"/>
        <v>3090</v>
      </c>
      <c r="I200" s="816">
        <f t="shared" si="22"/>
        <v>0</v>
      </c>
    </row>
    <row r="201" spans="1:37" s="66" customFormat="1" ht="31.5" customHeight="1" outlineLevel="1" thickBot="1" x14ac:dyDescent="0.25">
      <c r="A201" s="31" t="s">
        <v>129</v>
      </c>
      <c r="B201" s="24">
        <v>650</v>
      </c>
      <c r="C201" s="25">
        <v>5</v>
      </c>
      <c r="D201" s="26">
        <v>3</v>
      </c>
      <c r="E201" s="24" t="s">
        <v>453</v>
      </c>
      <c r="F201" s="24">
        <v>240</v>
      </c>
      <c r="G201" s="808">
        <f>'приложение 3 (№7 2019г.)'!G189</f>
        <v>3090</v>
      </c>
      <c r="H201" s="808">
        <f>G201</f>
        <v>3090</v>
      </c>
      <c r="I201" s="818">
        <v>0</v>
      </c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</row>
    <row r="202" spans="1:37" ht="47.25" outlineLevel="1" x14ac:dyDescent="0.2">
      <c r="A202" s="903" t="s">
        <v>402</v>
      </c>
      <c r="B202" s="786">
        <v>650</v>
      </c>
      <c r="C202" s="787">
        <v>5</v>
      </c>
      <c r="D202" s="788">
        <v>3</v>
      </c>
      <c r="E202" s="786" t="s">
        <v>235</v>
      </c>
      <c r="F202" s="786"/>
      <c r="G202" s="790">
        <f>G203</f>
        <v>2917.7</v>
      </c>
      <c r="H202" s="790">
        <f>H203</f>
        <v>2917.7</v>
      </c>
      <c r="I202" s="791">
        <f t="shared" ref="H202:I206" si="23">I203</f>
        <v>0</v>
      </c>
    </row>
    <row r="203" spans="1:37" outlineLevel="1" x14ac:dyDescent="0.2">
      <c r="A203" s="904" t="s">
        <v>406</v>
      </c>
      <c r="B203" s="21">
        <v>650</v>
      </c>
      <c r="C203" s="22">
        <v>5</v>
      </c>
      <c r="D203" s="23">
        <v>3</v>
      </c>
      <c r="E203" s="21" t="s">
        <v>403</v>
      </c>
      <c r="F203" s="21"/>
      <c r="G203" s="178">
        <f>G204+G208</f>
        <v>2917.7</v>
      </c>
      <c r="H203" s="178">
        <f t="shared" si="23"/>
        <v>2917.7</v>
      </c>
      <c r="I203" s="793">
        <f t="shared" si="23"/>
        <v>0</v>
      </c>
    </row>
    <row r="204" spans="1:37" ht="31.5" outlineLevel="1" x14ac:dyDescent="0.2">
      <c r="A204" s="904" t="s">
        <v>407</v>
      </c>
      <c r="B204" s="21">
        <v>650</v>
      </c>
      <c r="C204" s="22">
        <v>5</v>
      </c>
      <c r="D204" s="23">
        <v>3</v>
      </c>
      <c r="E204" s="21" t="s">
        <v>404</v>
      </c>
      <c r="F204" s="21"/>
      <c r="G204" s="178">
        <f>G205</f>
        <v>2564.1</v>
      </c>
      <c r="H204" s="178">
        <f>H205+H208</f>
        <v>2917.7</v>
      </c>
      <c r="I204" s="793">
        <f t="shared" si="23"/>
        <v>0</v>
      </c>
    </row>
    <row r="205" spans="1:37" ht="63" outlineLevel="1" x14ac:dyDescent="0.2">
      <c r="A205" s="904" t="s">
        <v>409</v>
      </c>
      <c r="B205" s="21">
        <v>650</v>
      </c>
      <c r="C205" s="22">
        <v>5</v>
      </c>
      <c r="D205" s="23">
        <v>3</v>
      </c>
      <c r="E205" s="21" t="s">
        <v>405</v>
      </c>
      <c r="F205" s="21"/>
      <c r="G205" s="178">
        <f>G206</f>
        <v>2564.1</v>
      </c>
      <c r="H205" s="178">
        <f t="shared" si="23"/>
        <v>2564.1</v>
      </c>
      <c r="I205" s="793">
        <f t="shared" si="23"/>
        <v>0</v>
      </c>
    </row>
    <row r="206" spans="1:37" ht="32.25" outlineLevel="1" thickBot="1" x14ac:dyDescent="0.25">
      <c r="A206" s="815" t="s">
        <v>219</v>
      </c>
      <c r="B206" s="796">
        <v>650</v>
      </c>
      <c r="C206" s="797">
        <v>5</v>
      </c>
      <c r="D206" s="798">
        <v>3</v>
      </c>
      <c r="E206" s="796" t="s">
        <v>405</v>
      </c>
      <c r="F206" s="796">
        <v>200</v>
      </c>
      <c r="G206" s="800">
        <f>G207</f>
        <v>2564.1</v>
      </c>
      <c r="H206" s="800">
        <f t="shared" si="23"/>
        <v>2564.1</v>
      </c>
      <c r="I206" s="816">
        <f t="shared" si="23"/>
        <v>0</v>
      </c>
    </row>
    <row r="207" spans="1:37" s="66" customFormat="1" ht="31.5" customHeight="1" outlineLevel="1" thickBot="1" x14ac:dyDescent="0.25">
      <c r="A207" s="817" t="s">
        <v>129</v>
      </c>
      <c r="B207" s="804">
        <v>650</v>
      </c>
      <c r="C207" s="805">
        <v>5</v>
      </c>
      <c r="D207" s="806">
        <v>3</v>
      </c>
      <c r="E207" s="804" t="s">
        <v>405</v>
      </c>
      <c r="F207" s="804">
        <v>240</v>
      </c>
      <c r="G207" s="808">
        <f>'приложение 3 (№7 2019г.)'!G195</f>
        <v>2564.1</v>
      </c>
      <c r="H207" s="808">
        <f>G207</f>
        <v>2564.1</v>
      </c>
      <c r="I207" s="818">
        <v>0</v>
      </c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</row>
    <row r="208" spans="1:37" ht="47.25" outlineLevel="1" x14ac:dyDescent="0.2">
      <c r="A208" s="903" t="s">
        <v>412</v>
      </c>
      <c r="B208" s="786">
        <v>650</v>
      </c>
      <c r="C208" s="787">
        <v>5</v>
      </c>
      <c r="D208" s="788">
        <v>3</v>
      </c>
      <c r="E208" s="786" t="s">
        <v>410</v>
      </c>
      <c r="F208" s="786"/>
      <c r="G208" s="790">
        <f>G209</f>
        <v>353.6</v>
      </c>
      <c r="H208" s="790">
        <f>H209+H284</f>
        <v>353.6</v>
      </c>
      <c r="I208" s="791">
        <f>I209+I284</f>
        <v>0</v>
      </c>
      <c r="K208" s="329"/>
    </row>
    <row r="209" spans="1:37" ht="33.75" customHeight="1" outlineLevel="1" thickBot="1" x14ac:dyDescent="0.25">
      <c r="A209" s="905" t="s">
        <v>126</v>
      </c>
      <c r="B209" s="796">
        <v>650</v>
      </c>
      <c r="C209" s="797">
        <v>5</v>
      </c>
      <c r="D209" s="798">
        <v>3</v>
      </c>
      <c r="E209" s="796" t="s">
        <v>411</v>
      </c>
      <c r="F209" s="796"/>
      <c r="G209" s="800">
        <f>G210</f>
        <v>353.6</v>
      </c>
      <c r="H209" s="800">
        <f>H210+H220</f>
        <v>353.6</v>
      </c>
      <c r="I209" s="816">
        <f>I210+I220</f>
        <v>0</v>
      </c>
    </row>
    <row r="210" spans="1:37" ht="33.75" customHeight="1" outlineLevel="1" thickBot="1" x14ac:dyDescent="0.25">
      <c r="A210" s="925" t="s">
        <v>128</v>
      </c>
      <c r="B210" s="926">
        <v>650</v>
      </c>
      <c r="C210" s="927">
        <v>5</v>
      </c>
      <c r="D210" s="928">
        <v>3</v>
      </c>
      <c r="E210" s="926" t="s">
        <v>411</v>
      </c>
      <c r="F210" s="926">
        <v>200</v>
      </c>
      <c r="G210" s="929">
        <f>G211</f>
        <v>353.6</v>
      </c>
      <c r="H210" s="930">
        <f>G210</f>
        <v>353.6</v>
      </c>
      <c r="I210" s="931">
        <v>0</v>
      </c>
    </row>
    <row r="211" spans="1:37" ht="33.75" customHeight="1" outlineLevel="1" thickBot="1" x14ac:dyDescent="0.25">
      <c r="A211" s="817" t="s">
        <v>129</v>
      </c>
      <c r="B211" s="804">
        <v>650</v>
      </c>
      <c r="C211" s="805">
        <v>5</v>
      </c>
      <c r="D211" s="806">
        <v>3</v>
      </c>
      <c r="E211" s="804" t="s">
        <v>411</v>
      </c>
      <c r="F211" s="804">
        <v>240</v>
      </c>
      <c r="G211" s="808">
        <f>'приложение 3 (№7 2019г.)'!G199</f>
        <v>353.6</v>
      </c>
      <c r="H211" s="808">
        <f>G211</f>
        <v>353.6</v>
      </c>
      <c r="I211" s="818">
        <v>0</v>
      </c>
    </row>
    <row r="212" spans="1:37" s="65" customFormat="1" x14ac:dyDescent="0.2">
      <c r="A212" s="785" t="s">
        <v>112</v>
      </c>
      <c r="B212" s="786">
        <v>650</v>
      </c>
      <c r="C212" s="787">
        <v>5</v>
      </c>
      <c r="D212" s="788">
        <v>3</v>
      </c>
      <c r="E212" s="786" t="s">
        <v>113</v>
      </c>
      <c r="F212" s="786"/>
      <c r="G212" s="790">
        <f>G213</f>
        <v>4284.1000000000004</v>
      </c>
      <c r="H212" s="790">
        <f>H213+H214</f>
        <v>0</v>
      </c>
      <c r="I212" s="791">
        <f>I213+I214</f>
        <v>0</v>
      </c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63"/>
      <c r="X212" s="63"/>
      <c r="Y212" s="63"/>
      <c r="Z212" s="63"/>
      <c r="AA212" s="63"/>
      <c r="AB212" s="63"/>
      <c r="AC212" s="63"/>
      <c r="AD212" s="63"/>
      <c r="AE212" s="63"/>
      <c r="AF212" s="63"/>
      <c r="AG212" s="63"/>
      <c r="AH212" s="63"/>
      <c r="AI212" s="63"/>
      <c r="AJ212" s="63"/>
      <c r="AK212" s="63"/>
    </row>
    <row r="213" spans="1:37" s="65" customFormat="1" x14ac:dyDescent="0.2">
      <c r="A213" s="792" t="s">
        <v>248</v>
      </c>
      <c r="B213" s="21">
        <v>650</v>
      </c>
      <c r="C213" s="22">
        <v>5</v>
      </c>
      <c r="D213" s="23">
        <v>3</v>
      </c>
      <c r="E213" s="21" t="s">
        <v>230</v>
      </c>
      <c r="F213" s="21"/>
      <c r="G213" s="178">
        <f>G214</f>
        <v>4284.1000000000004</v>
      </c>
      <c r="H213" s="178">
        <v>0</v>
      </c>
      <c r="I213" s="793">
        <v>0</v>
      </c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63"/>
      <c r="X213" s="63"/>
      <c r="Y213" s="63"/>
      <c r="Z213" s="63"/>
      <c r="AA213" s="63"/>
      <c r="AB213" s="63"/>
      <c r="AC213" s="63"/>
      <c r="AD213" s="63"/>
      <c r="AE213" s="63"/>
      <c r="AF213" s="63"/>
      <c r="AG213" s="63"/>
      <c r="AH213" s="63"/>
      <c r="AI213" s="63"/>
      <c r="AJ213" s="63"/>
      <c r="AK213" s="63"/>
    </row>
    <row r="214" spans="1:37" s="64" customFormat="1" x14ac:dyDescent="0.2">
      <c r="A214" s="792" t="s">
        <v>126</v>
      </c>
      <c r="B214" s="21">
        <v>650</v>
      </c>
      <c r="C214" s="22">
        <v>5</v>
      </c>
      <c r="D214" s="23">
        <v>3</v>
      </c>
      <c r="E214" s="21" t="s">
        <v>231</v>
      </c>
      <c r="F214" s="21"/>
      <c r="G214" s="178">
        <f>G215</f>
        <v>4284.1000000000004</v>
      </c>
      <c r="H214" s="178">
        <v>0</v>
      </c>
      <c r="I214" s="793">
        <v>0</v>
      </c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  <c r="W214" s="63"/>
      <c r="X214" s="63"/>
      <c r="Y214" s="63"/>
      <c r="Z214" s="63"/>
      <c r="AA214" s="63"/>
      <c r="AB214" s="63"/>
      <c r="AC214" s="63"/>
      <c r="AD214" s="63"/>
      <c r="AE214" s="63"/>
      <c r="AF214" s="63"/>
      <c r="AG214" s="63"/>
      <c r="AH214" s="63"/>
      <c r="AI214" s="63"/>
      <c r="AJ214" s="63"/>
      <c r="AK214" s="63"/>
    </row>
    <row r="215" spans="1:37" s="64" customFormat="1" ht="32.25" thickBot="1" x14ac:dyDescent="0.25">
      <c r="A215" s="27" t="s">
        <v>219</v>
      </c>
      <c r="B215" s="796">
        <v>650</v>
      </c>
      <c r="C215" s="797">
        <v>5</v>
      </c>
      <c r="D215" s="798">
        <v>3</v>
      </c>
      <c r="E215" s="796" t="s">
        <v>231</v>
      </c>
      <c r="F215" s="796">
        <v>200</v>
      </c>
      <c r="G215" s="800">
        <f>G216</f>
        <v>4284.1000000000004</v>
      </c>
      <c r="H215" s="800">
        <f>H216</f>
        <v>0</v>
      </c>
      <c r="I215" s="816">
        <f>I216</f>
        <v>0</v>
      </c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63"/>
      <c r="X215" s="63"/>
      <c r="Y215" s="63"/>
      <c r="Z215" s="63"/>
      <c r="AA215" s="63"/>
      <c r="AB215" s="63"/>
      <c r="AC215" s="63"/>
      <c r="AD215" s="63"/>
      <c r="AE215" s="63"/>
      <c r="AF215" s="63"/>
      <c r="AG215" s="63"/>
      <c r="AH215" s="63"/>
      <c r="AI215" s="63"/>
      <c r="AJ215" s="63"/>
      <c r="AK215" s="63"/>
    </row>
    <row r="216" spans="1:37" s="65" customFormat="1" ht="35.450000000000003" customHeight="1" thickBot="1" x14ac:dyDescent="0.25">
      <c r="A216" s="817" t="s">
        <v>129</v>
      </c>
      <c r="B216" s="804">
        <v>650</v>
      </c>
      <c r="C216" s="805">
        <v>5</v>
      </c>
      <c r="D216" s="806">
        <v>3</v>
      </c>
      <c r="E216" s="804" t="s">
        <v>231</v>
      </c>
      <c r="F216" s="804">
        <v>240</v>
      </c>
      <c r="G216" s="808">
        <f>'приложение 3 (№7 2019г.)'!G204</f>
        <v>4284.1000000000004</v>
      </c>
      <c r="H216" s="808">
        <v>0</v>
      </c>
      <c r="I216" s="818">
        <v>0</v>
      </c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63"/>
      <c r="X216" s="63"/>
      <c r="Y216" s="63"/>
      <c r="Z216" s="63"/>
      <c r="AA216" s="63"/>
      <c r="AB216" s="63"/>
      <c r="AC216" s="63"/>
      <c r="AD216" s="63"/>
      <c r="AE216" s="63"/>
      <c r="AF216" s="63"/>
      <c r="AG216" s="63"/>
      <c r="AH216" s="63"/>
      <c r="AI216" s="63"/>
      <c r="AJ216" s="63"/>
      <c r="AK216" s="63"/>
    </row>
    <row r="217" spans="1:37" s="66" customFormat="1" ht="21.6" hidden="1" customHeight="1" thickBot="1" x14ac:dyDescent="0.25">
      <c r="A217" s="843" t="s">
        <v>249</v>
      </c>
      <c r="B217" s="844">
        <v>650</v>
      </c>
      <c r="C217" s="844">
        <v>7</v>
      </c>
      <c r="D217" s="832"/>
      <c r="E217" s="833"/>
      <c r="F217" s="834"/>
      <c r="G217" s="776">
        <f>G218</f>
        <v>0</v>
      </c>
      <c r="H217" s="879">
        <f t="shared" ref="H217:I219" si="24">H218</f>
        <v>0</v>
      </c>
      <c r="I217" s="880">
        <f t="shared" si="24"/>
        <v>0</v>
      </c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</row>
    <row r="218" spans="1:37" s="66" customFormat="1" ht="18" hidden="1" customHeight="1" thickBot="1" x14ac:dyDescent="0.25">
      <c r="A218" s="916" t="s">
        <v>250</v>
      </c>
      <c r="B218" s="917">
        <v>650</v>
      </c>
      <c r="C218" s="917">
        <v>7</v>
      </c>
      <c r="D218" s="918">
        <v>7</v>
      </c>
      <c r="E218" s="932"/>
      <c r="F218" s="900"/>
      <c r="G218" s="901">
        <f>G219</f>
        <v>0</v>
      </c>
      <c r="H218" s="919">
        <f t="shared" si="24"/>
        <v>0</v>
      </c>
      <c r="I218" s="920">
        <f t="shared" si="24"/>
        <v>0</v>
      </c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</row>
    <row r="219" spans="1:37" s="66" customFormat="1" ht="31.5" hidden="1" outlineLevel="1" x14ac:dyDescent="0.2">
      <c r="A219" s="903" t="s">
        <v>350</v>
      </c>
      <c r="B219" s="786">
        <v>650</v>
      </c>
      <c r="C219" s="787">
        <v>7</v>
      </c>
      <c r="D219" s="788">
        <v>7</v>
      </c>
      <c r="E219" s="786" t="s">
        <v>252</v>
      </c>
      <c r="F219" s="786"/>
      <c r="G219" s="790">
        <f>G220</f>
        <v>0</v>
      </c>
      <c r="H219" s="812">
        <f t="shared" si="24"/>
        <v>0</v>
      </c>
      <c r="I219" s="813">
        <f t="shared" si="24"/>
        <v>0</v>
      </c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</row>
    <row r="220" spans="1:37" ht="31.5" hidden="1" outlineLevel="1" x14ac:dyDescent="0.2">
      <c r="A220" s="792" t="s">
        <v>253</v>
      </c>
      <c r="B220" s="21">
        <v>650</v>
      </c>
      <c r="C220" s="22">
        <v>7</v>
      </c>
      <c r="D220" s="23">
        <v>7</v>
      </c>
      <c r="E220" s="21" t="s">
        <v>254</v>
      </c>
      <c r="F220" s="21"/>
      <c r="G220" s="178">
        <f>G221</f>
        <v>0</v>
      </c>
      <c r="H220" s="898">
        <f>H221</f>
        <v>0</v>
      </c>
      <c r="I220" s="899">
        <v>0</v>
      </c>
    </row>
    <row r="221" spans="1:37" ht="34.15" hidden="1" customHeight="1" outlineLevel="1" x14ac:dyDescent="0.2">
      <c r="A221" s="792" t="s">
        <v>255</v>
      </c>
      <c r="B221" s="21">
        <v>650</v>
      </c>
      <c r="C221" s="22">
        <v>7</v>
      </c>
      <c r="D221" s="23">
        <v>7</v>
      </c>
      <c r="E221" s="457" t="s">
        <v>256</v>
      </c>
      <c r="F221" s="21"/>
      <c r="G221" s="178">
        <f>G223</f>
        <v>0</v>
      </c>
      <c r="H221" s="178">
        <f t="shared" ref="H221:I223" si="25">H222</f>
        <v>0</v>
      </c>
      <c r="I221" s="793">
        <f t="shared" si="25"/>
        <v>0</v>
      </c>
    </row>
    <row r="222" spans="1:37" hidden="1" outlineLevel="1" x14ac:dyDescent="0.2">
      <c r="A222" s="792" t="s">
        <v>257</v>
      </c>
      <c r="B222" s="21">
        <v>650</v>
      </c>
      <c r="C222" s="22">
        <v>7</v>
      </c>
      <c r="D222" s="23">
        <v>7</v>
      </c>
      <c r="E222" s="21" t="s">
        <v>258</v>
      </c>
      <c r="F222" s="21"/>
      <c r="G222" s="178">
        <f>G223</f>
        <v>0</v>
      </c>
      <c r="H222" s="178">
        <f t="shared" si="25"/>
        <v>0</v>
      </c>
      <c r="I222" s="793">
        <f t="shared" si="25"/>
        <v>0</v>
      </c>
    </row>
    <row r="223" spans="1:37" s="66" customFormat="1" ht="63.75" hidden="1" outlineLevel="1" thickBot="1" x14ac:dyDescent="0.25">
      <c r="A223" s="815" t="s">
        <v>118</v>
      </c>
      <c r="B223" s="796">
        <v>650</v>
      </c>
      <c r="C223" s="797">
        <v>7</v>
      </c>
      <c r="D223" s="798">
        <v>7</v>
      </c>
      <c r="E223" s="796" t="s">
        <v>258</v>
      </c>
      <c r="F223" s="796">
        <v>100</v>
      </c>
      <c r="G223" s="800">
        <f>G224</f>
        <v>0</v>
      </c>
      <c r="H223" s="800">
        <f t="shared" si="25"/>
        <v>0</v>
      </c>
      <c r="I223" s="816">
        <f t="shared" si="25"/>
        <v>0</v>
      </c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</row>
    <row r="224" spans="1:37" ht="16.5" hidden="1" outlineLevel="1" thickBot="1" x14ac:dyDescent="0.25">
      <c r="A224" s="817" t="s">
        <v>259</v>
      </c>
      <c r="B224" s="804">
        <v>650</v>
      </c>
      <c r="C224" s="805">
        <v>7</v>
      </c>
      <c r="D224" s="806">
        <v>7</v>
      </c>
      <c r="E224" s="804" t="s">
        <v>258</v>
      </c>
      <c r="F224" s="804">
        <v>110</v>
      </c>
      <c r="G224" s="808">
        <v>0</v>
      </c>
      <c r="H224" s="809">
        <v>0</v>
      </c>
      <c r="I224" s="810">
        <v>0</v>
      </c>
    </row>
    <row r="225" spans="1:37" s="66" customFormat="1" ht="21.75" customHeight="1" collapsed="1" thickBot="1" x14ac:dyDescent="0.25">
      <c r="A225" s="933" t="s">
        <v>417</v>
      </c>
      <c r="B225" s="844">
        <v>650</v>
      </c>
      <c r="C225" s="844">
        <v>6</v>
      </c>
      <c r="D225" s="832"/>
      <c r="E225" s="833"/>
      <c r="F225" s="834"/>
      <c r="G225" s="776">
        <f>G226</f>
        <v>12184.6</v>
      </c>
      <c r="H225" s="879">
        <f>H226+H250</f>
        <v>12184.6</v>
      </c>
      <c r="I225" s="880">
        <f t="shared" ref="H225:I227" si="26">I226</f>
        <v>2</v>
      </c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</row>
    <row r="226" spans="1:37" s="66" customFormat="1" ht="18" customHeight="1" thickBot="1" x14ac:dyDescent="0.25">
      <c r="A226" s="916" t="s">
        <v>418</v>
      </c>
      <c r="B226" s="917">
        <v>650</v>
      </c>
      <c r="C226" s="917">
        <v>6</v>
      </c>
      <c r="D226" s="918">
        <v>5</v>
      </c>
      <c r="E226" s="932"/>
      <c r="F226" s="900"/>
      <c r="G226" s="901">
        <f>G227</f>
        <v>12184.6</v>
      </c>
      <c r="H226" s="919">
        <f t="shared" si="26"/>
        <v>12184.6</v>
      </c>
      <c r="I226" s="920">
        <f t="shared" si="26"/>
        <v>2</v>
      </c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</row>
    <row r="227" spans="1:37" s="66" customFormat="1" ht="31.5" x14ac:dyDescent="0.2">
      <c r="A227" s="903" t="s">
        <v>422</v>
      </c>
      <c r="B227" s="786">
        <v>650</v>
      </c>
      <c r="C227" s="787">
        <v>6</v>
      </c>
      <c r="D227" s="788">
        <v>5</v>
      </c>
      <c r="E227" s="786" t="s">
        <v>242</v>
      </c>
      <c r="F227" s="786"/>
      <c r="G227" s="790">
        <f>G228</f>
        <v>12184.6</v>
      </c>
      <c r="H227" s="812">
        <f>H228+H232</f>
        <v>12184.6</v>
      </c>
      <c r="I227" s="813">
        <f t="shared" si="26"/>
        <v>2</v>
      </c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</row>
    <row r="228" spans="1:37" ht="31.5" x14ac:dyDescent="0.2">
      <c r="A228" s="792" t="s">
        <v>243</v>
      </c>
      <c r="B228" s="21">
        <v>650</v>
      </c>
      <c r="C228" s="22">
        <v>6</v>
      </c>
      <c r="D228" s="23">
        <v>5</v>
      </c>
      <c r="E228" s="21" t="s">
        <v>419</v>
      </c>
      <c r="F228" s="21"/>
      <c r="G228" s="178">
        <f>G229+G232</f>
        <v>12184.6</v>
      </c>
      <c r="H228" s="898">
        <f>H229</f>
        <v>2</v>
      </c>
      <c r="I228" s="899">
        <f>I229</f>
        <v>2</v>
      </c>
    </row>
    <row r="229" spans="1:37" ht="47.25" x14ac:dyDescent="0.2">
      <c r="A229" s="792" t="s">
        <v>420</v>
      </c>
      <c r="B229" s="21">
        <v>650</v>
      </c>
      <c r="C229" s="22">
        <v>6</v>
      </c>
      <c r="D229" s="23">
        <v>5</v>
      </c>
      <c r="E229" s="457" t="s">
        <v>421</v>
      </c>
      <c r="F229" s="21"/>
      <c r="G229" s="178">
        <f>G230</f>
        <v>2</v>
      </c>
      <c r="H229" s="178">
        <f t="shared" ref="H229:I230" si="27">H230</f>
        <v>2</v>
      </c>
      <c r="I229" s="793">
        <f t="shared" si="27"/>
        <v>2</v>
      </c>
    </row>
    <row r="230" spans="1:37" ht="63" x14ac:dyDescent="0.2">
      <c r="A230" s="792" t="s">
        <v>118</v>
      </c>
      <c r="B230" s="21">
        <v>650</v>
      </c>
      <c r="C230" s="22">
        <v>6</v>
      </c>
      <c r="D230" s="23">
        <v>5</v>
      </c>
      <c r="E230" s="21" t="s">
        <v>421</v>
      </c>
      <c r="F230" s="21">
        <v>100</v>
      </c>
      <c r="G230" s="178">
        <f>G231</f>
        <v>2</v>
      </c>
      <c r="H230" s="178">
        <f t="shared" si="27"/>
        <v>2</v>
      </c>
      <c r="I230" s="793">
        <f t="shared" si="27"/>
        <v>2</v>
      </c>
    </row>
    <row r="231" spans="1:37" s="66" customFormat="1" ht="32.25" thickBot="1" x14ac:dyDescent="0.25">
      <c r="A231" s="31" t="s">
        <v>119</v>
      </c>
      <c r="B231" s="934">
        <v>650</v>
      </c>
      <c r="C231" s="935">
        <v>6</v>
      </c>
      <c r="D231" s="936">
        <v>5</v>
      </c>
      <c r="E231" s="934" t="s">
        <v>421</v>
      </c>
      <c r="F231" s="934">
        <v>120</v>
      </c>
      <c r="G231" s="937">
        <f>'приложение 3 (№7 2019г.)'!G211</f>
        <v>2</v>
      </c>
      <c r="H231" s="937">
        <f>G231</f>
        <v>2</v>
      </c>
      <c r="I231" s="938">
        <f>H231</f>
        <v>2</v>
      </c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</row>
    <row r="232" spans="1:37" ht="21" customHeight="1" thickBot="1" x14ac:dyDescent="0.25">
      <c r="A232" s="939" t="s">
        <v>126</v>
      </c>
      <c r="B232" s="940">
        <v>650</v>
      </c>
      <c r="C232" s="941">
        <v>6</v>
      </c>
      <c r="D232" s="942">
        <v>1</v>
      </c>
      <c r="E232" s="940" t="s">
        <v>244</v>
      </c>
      <c r="F232" s="940"/>
      <c r="G232" s="943">
        <f>G234</f>
        <v>12182.6</v>
      </c>
      <c r="H232" s="944">
        <f>H233</f>
        <v>12182.6</v>
      </c>
      <c r="I232" s="945">
        <v>0</v>
      </c>
    </row>
    <row r="233" spans="1:37" ht="32.25" thickBot="1" x14ac:dyDescent="0.25">
      <c r="A233" s="939" t="s">
        <v>219</v>
      </c>
      <c r="B233" s="940">
        <v>650</v>
      </c>
      <c r="C233" s="941">
        <v>6</v>
      </c>
      <c r="D233" s="942">
        <v>1</v>
      </c>
      <c r="E233" s="940" t="s">
        <v>244</v>
      </c>
      <c r="F233" s="940">
        <v>200</v>
      </c>
      <c r="G233" s="943">
        <f>G234</f>
        <v>12182.6</v>
      </c>
      <c r="H233" s="944">
        <f>H234</f>
        <v>12182.6</v>
      </c>
      <c r="I233" s="945">
        <v>0</v>
      </c>
    </row>
    <row r="234" spans="1:37" ht="32.25" thickBot="1" x14ac:dyDescent="0.25">
      <c r="A234" s="817" t="s">
        <v>129</v>
      </c>
      <c r="B234" s="804">
        <v>650</v>
      </c>
      <c r="C234" s="805">
        <v>6</v>
      </c>
      <c r="D234" s="806">
        <v>1</v>
      </c>
      <c r="E234" s="804" t="s">
        <v>244</v>
      </c>
      <c r="F234" s="804">
        <v>240</v>
      </c>
      <c r="G234" s="808">
        <f>'приложение 3 (№7 2019г.)'!G214</f>
        <v>12182.6</v>
      </c>
      <c r="H234" s="809">
        <f>G234</f>
        <v>12182.6</v>
      </c>
      <c r="I234" s="810">
        <v>0</v>
      </c>
    </row>
    <row r="235" spans="1:37" s="66" customFormat="1" ht="21.75" customHeight="1" collapsed="1" thickBot="1" x14ac:dyDescent="0.25">
      <c r="A235" s="933" t="s">
        <v>351</v>
      </c>
      <c r="B235" s="844">
        <v>650</v>
      </c>
      <c r="C235" s="844" t="s">
        <v>261</v>
      </c>
      <c r="D235" s="832"/>
      <c r="E235" s="833"/>
      <c r="F235" s="834"/>
      <c r="G235" s="776">
        <f>G236+G263</f>
        <v>26422.1</v>
      </c>
      <c r="H235" s="879">
        <f>H236+H263</f>
        <v>396.7</v>
      </c>
      <c r="I235" s="880">
        <f t="shared" ref="H235:I237" si="28">I236</f>
        <v>0</v>
      </c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</row>
    <row r="236" spans="1:37" s="66" customFormat="1" ht="18" customHeight="1" thickBot="1" x14ac:dyDescent="0.25">
      <c r="A236" s="916" t="s">
        <v>262</v>
      </c>
      <c r="B236" s="917">
        <v>650</v>
      </c>
      <c r="C236" s="917">
        <v>8</v>
      </c>
      <c r="D236" s="918">
        <v>1</v>
      </c>
      <c r="E236" s="932"/>
      <c r="F236" s="900"/>
      <c r="G236" s="901">
        <f>G237+G246+G258</f>
        <v>26422.1</v>
      </c>
      <c r="H236" s="919">
        <f>H237+H258</f>
        <v>396.7</v>
      </c>
      <c r="I236" s="920">
        <f t="shared" si="28"/>
        <v>0</v>
      </c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</row>
    <row r="237" spans="1:37" s="66" customFormat="1" ht="31.5" x14ac:dyDescent="0.2">
      <c r="A237" s="903" t="s">
        <v>263</v>
      </c>
      <c r="B237" s="786">
        <v>650</v>
      </c>
      <c r="C237" s="787">
        <v>8</v>
      </c>
      <c r="D237" s="788">
        <v>1</v>
      </c>
      <c r="E237" s="786" t="s">
        <v>264</v>
      </c>
      <c r="F237" s="786"/>
      <c r="G237" s="790">
        <f>G238</f>
        <v>15.3</v>
      </c>
      <c r="H237" s="812">
        <f t="shared" si="28"/>
        <v>13</v>
      </c>
      <c r="I237" s="813">
        <f t="shared" si="28"/>
        <v>0</v>
      </c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</row>
    <row r="238" spans="1:37" ht="31.5" x14ac:dyDescent="0.2">
      <c r="A238" s="792" t="s">
        <v>265</v>
      </c>
      <c r="B238" s="21">
        <v>650</v>
      </c>
      <c r="C238" s="22">
        <v>8</v>
      </c>
      <c r="D238" s="23">
        <v>1</v>
      </c>
      <c r="E238" s="21" t="s">
        <v>266</v>
      </c>
      <c r="F238" s="21"/>
      <c r="G238" s="178">
        <f>G239</f>
        <v>15.3</v>
      </c>
      <c r="H238" s="898">
        <f>H239</f>
        <v>13</v>
      </c>
      <c r="I238" s="899">
        <v>0</v>
      </c>
    </row>
    <row r="239" spans="1:37" x14ac:dyDescent="0.2">
      <c r="A239" s="792" t="s">
        <v>267</v>
      </c>
      <c r="B239" s="21">
        <v>650</v>
      </c>
      <c r="C239" s="22">
        <v>8</v>
      </c>
      <c r="D239" s="23">
        <v>1</v>
      </c>
      <c r="E239" s="457" t="s">
        <v>268</v>
      </c>
      <c r="F239" s="21"/>
      <c r="G239" s="178">
        <f>G240+G243</f>
        <v>15.3</v>
      </c>
      <c r="H239" s="178">
        <f t="shared" ref="H239:I244" si="29">H240</f>
        <v>13</v>
      </c>
      <c r="I239" s="793">
        <f t="shared" si="29"/>
        <v>0</v>
      </c>
    </row>
    <row r="240" spans="1:37" ht="31.5" x14ac:dyDescent="0.2">
      <c r="A240" s="792" t="s">
        <v>443</v>
      </c>
      <c r="B240" s="21">
        <v>650</v>
      </c>
      <c r="C240" s="22">
        <v>8</v>
      </c>
      <c r="D240" s="23">
        <v>1</v>
      </c>
      <c r="E240" s="21" t="s">
        <v>441</v>
      </c>
      <c r="F240" s="21"/>
      <c r="G240" s="178">
        <f>G241</f>
        <v>13</v>
      </c>
      <c r="H240" s="178">
        <f t="shared" si="29"/>
        <v>13</v>
      </c>
      <c r="I240" s="793">
        <f t="shared" si="29"/>
        <v>0</v>
      </c>
    </row>
    <row r="241" spans="1:37" s="66" customFormat="1" ht="32.25" thickBot="1" x14ac:dyDescent="0.25">
      <c r="A241" s="27" t="s">
        <v>219</v>
      </c>
      <c r="B241" s="796">
        <v>650</v>
      </c>
      <c r="C241" s="797">
        <v>8</v>
      </c>
      <c r="D241" s="798">
        <v>1</v>
      </c>
      <c r="E241" s="796" t="s">
        <v>441</v>
      </c>
      <c r="F241" s="796">
        <v>200</v>
      </c>
      <c r="G241" s="800">
        <f>G242</f>
        <v>13</v>
      </c>
      <c r="H241" s="800">
        <f t="shared" si="29"/>
        <v>13</v>
      </c>
      <c r="I241" s="816">
        <f t="shared" si="29"/>
        <v>0</v>
      </c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</row>
    <row r="242" spans="1:37" ht="32.25" thickBot="1" x14ac:dyDescent="0.25">
      <c r="A242" s="817" t="s">
        <v>129</v>
      </c>
      <c r="B242" s="804">
        <v>650</v>
      </c>
      <c r="C242" s="805">
        <v>8</v>
      </c>
      <c r="D242" s="806">
        <v>1</v>
      </c>
      <c r="E242" s="804" t="s">
        <v>441</v>
      </c>
      <c r="F242" s="804">
        <v>240</v>
      </c>
      <c r="G242" s="808">
        <f>'приложение 3 (№7 2019г.)'!G230</f>
        <v>13</v>
      </c>
      <c r="H242" s="809">
        <f>G242</f>
        <v>13</v>
      </c>
      <c r="I242" s="810">
        <v>0</v>
      </c>
    </row>
    <row r="243" spans="1:37" ht="33" customHeight="1" x14ac:dyDescent="0.2">
      <c r="A243" s="785" t="s">
        <v>269</v>
      </c>
      <c r="B243" s="786">
        <v>650</v>
      </c>
      <c r="C243" s="787">
        <v>8</v>
      </c>
      <c r="D243" s="788">
        <v>1</v>
      </c>
      <c r="E243" s="786" t="s">
        <v>442</v>
      </c>
      <c r="F243" s="786"/>
      <c r="G243" s="790">
        <f>G244</f>
        <v>2.2999999999999998</v>
      </c>
      <c r="H243" s="790">
        <f t="shared" si="29"/>
        <v>0</v>
      </c>
      <c r="I243" s="791">
        <f t="shared" si="29"/>
        <v>0</v>
      </c>
    </row>
    <row r="244" spans="1:37" s="66" customFormat="1" ht="32.25" thickBot="1" x14ac:dyDescent="0.25">
      <c r="A244" s="27" t="s">
        <v>219</v>
      </c>
      <c r="B244" s="796">
        <v>650</v>
      </c>
      <c r="C244" s="797">
        <v>8</v>
      </c>
      <c r="D244" s="798">
        <v>1</v>
      </c>
      <c r="E244" s="796" t="s">
        <v>442</v>
      </c>
      <c r="F244" s="796">
        <v>200</v>
      </c>
      <c r="G244" s="800">
        <f>G245</f>
        <v>2.2999999999999998</v>
      </c>
      <c r="H244" s="800">
        <f t="shared" si="29"/>
        <v>0</v>
      </c>
      <c r="I244" s="816">
        <f t="shared" si="29"/>
        <v>0</v>
      </c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</row>
    <row r="245" spans="1:37" ht="32.25" thickBot="1" x14ac:dyDescent="0.25">
      <c r="A245" s="817" t="s">
        <v>129</v>
      </c>
      <c r="B245" s="804">
        <v>650</v>
      </c>
      <c r="C245" s="805">
        <v>8</v>
      </c>
      <c r="D245" s="806">
        <v>1</v>
      </c>
      <c r="E245" s="804" t="s">
        <v>442</v>
      </c>
      <c r="F245" s="804">
        <v>240</v>
      </c>
      <c r="G245" s="808">
        <f>'приложение 3 (№7 2019г.)'!G233</f>
        <v>2.2999999999999998</v>
      </c>
      <c r="H245" s="809">
        <v>0</v>
      </c>
      <c r="I245" s="810">
        <v>0</v>
      </c>
    </row>
    <row r="246" spans="1:37" s="3" customFormat="1" x14ac:dyDescent="0.2">
      <c r="A246" s="785" t="s">
        <v>159</v>
      </c>
      <c r="B246" s="786">
        <v>650</v>
      </c>
      <c r="C246" s="787">
        <v>8</v>
      </c>
      <c r="D246" s="788">
        <v>1</v>
      </c>
      <c r="E246" s="786" t="s">
        <v>113</v>
      </c>
      <c r="F246" s="786"/>
      <c r="G246" s="790">
        <f>G247</f>
        <v>26023.1</v>
      </c>
      <c r="H246" s="812">
        <f>H247</f>
        <v>0</v>
      </c>
      <c r="I246" s="813">
        <f>I247</f>
        <v>0</v>
      </c>
    </row>
    <row r="247" spans="1:37" s="3" customFormat="1" x14ac:dyDescent="0.2">
      <c r="A247" s="792" t="s">
        <v>271</v>
      </c>
      <c r="B247" s="21">
        <v>650</v>
      </c>
      <c r="C247" s="22">
        <v>8</v>
      </c>
      <c r="D247" s="23">
        <v>1</v>
      </c>
      <c r="E247" s="21" t="s">
        <v>272</v>
      </c>
      <c r="F247" s="21"/>
      <c r="G247" s="178">
        <f>G248+G255</f>
        <v>26023.1</v>
      </c>
      <c r="H247" s="898">
        <f>H248</f>
        <v>0</v>
      </c>
      <c r="I247" s="899">
        <f>I248</f>
        <v>0</v>
      </c>
    </row>
    <row r="248" spans="1:37" s="3" customFormat="1" ht="31.5" x14ac:dyDescent="0.2">
      <c r="A248" s="792" t="s">
        <v>273</v>
      </c>
      <c r="B248" s="21">
        <v>650</v>
      </c>
      <c r="C248" s="22">
        <v>8</v>
      </c>
      <c r="D248" s="23">
        <v>1</v>
      </c>
      <c r="E248" s="21" t="s">
        <v>274</v>
      </c>
      <c r="F248" s="21"/>
      <c r="G248" s="178">
        <f>G249+G251+G253</f>
        <v>25654.6</v>
      </c>
      <c r="H248" s="898">
        <v>0</v>
      </c>
      <c r="I248" s="899">
        <v>0</v>
      </c>
    </row>
    <row r="249" spans="1:37" s="3" customFormat="1" ht="63.75" thickBot="1" x14ac:dyDescent="0.25">
      <c r="A249" s="905" t="s">
        <v>118</v>
      </c>
      <c r="B249" s="796">
        <v>650</v>
      </c>
      <c r="C249" s="797">
        <v>8</v>
      </c>
      <c r="D249" s="798">
        <v>1</v>
      </c>
      <c r="E249" s="796" t="s">
        <v>274</v>
      </c>
      <c r="F249" s="796">
        <v>100</v>
      </c>
      <c r="G249" s="800">
        <f>G250</f>
        <v>23002.1</v>
      </c>
      <c r="H249" s="800">
        <f>H250</f>
        <v>0</v>
      </c>
      <c r="I249" s="816">
        <f>I250</f>
        <v>0</v>
      </c>
    </row>
    <row r="250" spans="1:37" ht="20.25" customHeight="1" thickBot="1" x14ac:dyDescent="0.25">
      <c r="A250" s="817" t="s">
        <v>259</v>
      </c>
      <c r="B250" s="804">
        <v>650</v>
      </c>
      <c r="C250" s="805">
        <v>8</v>
      </c>
      <c r="D250" s="806">
        <v>1</v>
      </c>
      <c r="E250" s="804" t="s">
        <v>274</v>
      </c>
      <c r="F250" s="804">
        <v>110</v>
      </c>
      <c r="G250" s="808">
        <f>'приложение 3 (№7 2019г.)'!G238</f>
        <v>23002.1</v>
      </c>
      <c r="H250" s="808">
        <v>0</v>
      </c>
      <c r="I250" s="818">
        <v>0</v>
      </c>
    </row>
    <row r="251" spans="1:37" ht="32.25" thickBot="1" x14ac:dyDescent="0.25">
      <c r="A251" s="27" t="s">
        <v>219</v>
      </c>
      <c r="B251" s="822">
        <v>650</v>
      </c>
      <c r="C251" s="823">
        <v>8</v>
      </c>
      <c r="D251" s="824">
        <v>1</v>
      </c>
      <c r="E251" s="822" t="s">
        <v>274</v>
      </c>
      <c r="F251" s="822">
        <v>200</v>
      </c>
      <c r="G251" s="826">
        <f>G252</f>
        <v>2612.5</v>
      </c>
      <c r="H251" s="826">
        <f>H252</f>
        <v>0</v>
      </c>
      <c r="I251" s="827">
        <f>I252</f>
        <v>0</v>
      </c>
    </row>
    <row r="252" spans="1:37" s="66" customFormat="1" ht="32.25" thickBot="1" x14ac:dyDescent="0.25">
      <c r="A252" s="817" t="s">
        <v>129</v>
      </c>
      <c r="B252" s="804">
        <v>650</v>
      </c>
      <c r="C252" s="805">
        <v>8</v>
      </c>
      <c r="D252" s="806">
        <v>1</v>
      </c>
      <c r="E252" s="804" t="s">
        <v>274</v>
      </c>
      <c r="F252" s="804">
        <v>240</v>
      </c>
      <c r="G252" s="808">
        <f>'приложение 3 (№7 2019г.)'!G240</f>
        <v>2612.5</v>
      </c>
      <c r="H252" s="808">
        <v>0</v>
      </c>
      <c r="I252" s="818">
        <v>0</v>
      </c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</row>
    <row r="253" spans="1:37" s="3" customFormat="1" ht="28.5" customHeight="1" thickBot="1" x14ac:dyDescent="0.25">
      <c r="A253" s="946" t="s">
        <v>150</v>
      </c>
      <c r="B253" s="822">
        <v>650</v>
      </c>
      <c r="C253" s="823">
        <v>8</v>
      </c>
      <c r="D253" s="824">
        <v>1</v>
      </c>
      <c r="E253" s="825" t="s">
        <v>274</v>
      </c>
      <c r="F253" s="822">
        <v>800</v>
      </c>
      <c r="G253" s="826">
        <f>G254</f>
        <v>40</v>
      </c>
      <c r="H253" s="826">
        <f>H254</f>
        <v>0</v>
      </c>
      <c r="I253" s="827">
        <f>I254</f>
        <v>0</v>
      </c>
    </row>
    <row r="254" spans="1:37" s="3" customFormat="1" ht="37.5" customHeight="1" thickBot="1" x14ac:dyDescent="0.25">
      <c r="A254" s="817" t="s">
        <v>152</v>
      </c>
      <c r="B254" s="804">
        <v>650</v>
      </c>
      <c r="C254" s="805">
        <v>8</v>
      </c>
      <c r="D254" s="806">
        <v>1</v>
      </c>
      <c r="E254" s="807" t="s">
        <v>274</v>
      </c>
      <c r="F254" s="804">
        <v>850</v>
      </c>
      <c r="G254" s="808">
        <f>'приложение 3 (№7 2019г.)'!G242</f>
        <v>40</v>
      </c>
      <c r="H254" s="808">
        <v>0</v>
      </c>
      <c r="I254" s="818">
        <v>0</v>
      </c>
    </row>
    <row r="255" spans="1:37" s="67" customFormat="1" ht="28.5" customHeight="1" x14ac:dyDescent="0.2">
      <c r="A255" s="785" t="s">
        <v>275</v>
      </c>
      <c r="B255" s="786">
        <v>650</v>
      </c>
      <c r="C255" s="787">
        <v>8</v>
      </c>
      <c r="D255" s="788">
        <v>1</v>
      </c>
      <c r="E255" s="786" t="s">
        <v>276</v>
      </c>
      <c r="F255" s="786"/>
      <c r="G255" s="790">
        <f>G256</f>
        <v>368.5</v>
      </c>
      <c r="H255" s="790">
        <v>0</v>
      </c>
      <c r="I255" s="791">
        <v>0</v>
      </c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</row>
    <row r="256" spans="1:37" s="68" customFormat="1" ht="32.25" thickBot="1" x14ac:dyDescent="0.25">
      <c r="A256" s="27" t="s">
        <v>219</v>
      </c>
      <c r="B256" s="796">
        <v>650</v>
      </c>
      <c r="C256" s="797">
        <v>8</v>
      </c>
      <c r="D256" s="798">
        <v>1</v>
      </c>
      <c r="E256" s="796" t="s">
        <v>276</v>
      </c>
      <c r="F256" s="796">
        <v>200</v>
      </c>
      <c r="G256" s="800">
        <f>G257</f>
        <v>368.5</v>
      </c>
      <c r="H256" s="800">
        <f>H257</f>
        <v>0</v>
      </c>
      <c r="I256" s="816">
        <f>I257+I309</f>
        <v>0</v>
      </c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  <c r="U256" s="63"/>
      <c r="V256" s="63"/>
      <c r="W256" s="63"/>
      <c r="X256" s="63"/>
      <c r="Y256" s="63"/>
      <c r="Z256" s="63"/>
      <c r="AA256" s="63"/>
      <c r="AB256" s="63"/>
      <c r="AC256" s="63"/>
      <c r="AD256" s="63"/>
      <c r="AE256" s="63"/>
      <c r="AF256" s="63"/>
      <c r="AG256" s="63"/>
      <c r="AH256" s="63"/>
      <c r="AI256" s="63"/>
      <c r="AJ256" s="63"/>
      <c r="AK256" s="63"/>
    </row>
    <row r="257" spans="1:37" s="63" customFormat="1" ht="30.6" customHeight="1" thickBot="1" x14ac:dyDescent="0.25">
      <c r="A257" s="817" t="s">
        <v>129</v>
      </c>
      <c r="B257" s="804">
        <v>650</v>
      </c>
      <c r="C257" s="805">
        <v>8</v>
      </c>
      <c r="D257" s="806">
        <v>1</v>
      </c>
      <c r="E257" s="804" t="s">
        <v>276</v>
      </c>
      <c r="F257" s="804">
        <v>240</v>
      </c>
      <c r="G257" s="808">
        <f>'приложение 3 (№7 2019г.)'!G245</f>
        <v>368.5</v>
      </c>
      <c r="H257" s="808">
        <v>0</v>
      </c>
      <c r="I257" s="818">
        <v>0</v>
      </c>
    </row>
    <row r="258" spans="1:37" s="63" customFormat="1" x14ac:dyDescent="0.2">
      <c r="A258" s="903" t="s">
        <v>159</v>
      </c>
      <c r="B258" s="786">
        <v>650</v>
      </c>
      <c r="C258" s="787">
        <v>8</v>
      </c>
      <c r="D258" s="788">
        <v>1</v>
      </c>
      <c r="E258" s="786" t="s">
        <v>315</v>
      </c>
      <c r="F258" s="786"/>
      <c r="G258" s="790">
        <f>G259</f>
        <v>383.7</v>
      </c>
      <c r="H258" s="790">
        <f>H259</f>
        <v>383.7</v>
      </c>
      <c r="I258" s="791">
        <f>I259</f>
        <v>0</v>
      </c>
    </row>
    <row r="259" spans="1:37" s="65" customFormat="1" ht="31.5" x14ac:dyDescent="0.2">
      <c r="A259" s="904" t="s">
        <v>414</v>
      </c>
      <c r="B259" s="21">
        <v>650</v>
      </c>
      <c r="C259" s="22">
        <v>8</v>
      </c>
      <c r="D259" s="23">
        <v>1</v>
      </c>
      <c r="E259" s="21" t="s">
        <v>413</v>
      </c>
      <c r="F259" s="21"/>
      <c r="G259" s="178">
        <f>G260</f>
        <v>383.7</v>
      </c>
      <c r="H259" s="178">
        <f>H260</f>
        <v>383.7</v>
      </c>
      <c r="I259" s="793">
        <v>0</v>
      </c>
      <c r="J259" s="63"/>
      <c r="K259" s="63"/>
      <c r="L259" s="63"/>
      <c r="M259" s="63"/>
      <c r="N259" s="63"/>
      <c r="O259" s="63"/>
      <c r="P259" s="63"/>
      <c r="Q259" s="63"/>
      <c r="R259" s="63"/>
      <c r="S259" s="63"/>
      <c r="T259" s="63"/>
      <c r="U259" s="63"/>
      <c r="V259" s="63"/>
      <c r="W259" s="63"/>
      <c r="X259" s="63"/>
      <c r="Y259" s="63"/>
      <c r="Z259" s="63"/>
      <c r="AA259" s="63"/>
      <c r="AB259" s="63"/>
      <c r="AC259" s="63"/>
      <c r="AD259" s="63"/>
      <c r="AE259" s="63"/>
      <c r="AF259" s="63"/>
      <c r="AG259" s="63"/>
      <c r="AH259" s="63"/>
      <c r="AI259" s="63"/>
      <c r="AJ259" s="63"/>
      <c r="AK259" s="63"/>
    </row>
    <row r="260" spans="1:37" s="63" customFormat="1" ht="31.5" x14ac:dyDescent="0.2">
      <c r="A260" s="904" t="s">
        <v>416</v>
      </c>
      <c r="B260" s="21">
        <v>650</v>
      </c>
      <c r="C260" s="22">
        <v>8</v>
      </c>
      <c r="D260" s="23">
        <v>1</v>
      </c>
      <c r="E260" s="21" t="s">
        <v>415</v>
      </c>
      <c r="F260" s="21"/>
      <c r="G260" s="178">
        <f>G262</f>
        <v>383.7</v>
      </c>
      <c r="H260" s="178">
        <f>H261</f>
        <v>383.7</v>
      </c>
      <c r="I260" s="793">
        <v>0</v>
      </c>
    </row>
    <row r="261" spans="1:37" s="63" customFormat="1" ht="32.25" thickBot="1" x14ac:dyDescent="0.25">
      <c r="A261" s="905" t="s">
        <v>219</v>
      </c>
      <c r="B261" s="796">
        <v>650</v>
      </c>
      <c r="C261" s="797">
        <v>8</v>
      </c>
      <c r="D261" s="798">
        <v>1</v>
      </c>
      <c r="E261" s="796" t="s">
        <v>415</v>
      </c>
      <c r="F261" s="796">
        <v>200</v>
      </c>
      <c r="G261" s="800">
        <f>G262</f>
        <v>383.7</v>
      </c>
      <c r="H261" s="800">
        <f>H262</f>
        <v>383.7</v>
      </c>
      <c r="I261" s="816">
        <f>I262+I274</f>
        <v>0</v>
      </c>
    </row>
    <row r="262" spans="1:37" s="65" customFormat="1" ht="32.25" thickBot="1" x14ac:dyDescent="0.25">
      <c r="A262" s="817" t="s">
        <v>129</v>
      </c>
      <c r="B262" s="804">
        <v>650</v>
      </c>
      <c r="C262" s="805">
        <v>8</v>
      </c>
      <c r="D262" s="806">
        <v>1</v>
      </c>
      <c r="E262" s="804" t="s">
        <v>415</v>
      </c>
      <c r="F262" s="804">
        <v>240</v>
      </c>
      <c r="G262" s="808">
        <f>'приложение 3 (№7 2019г.)'!G250</f>
        <v>383.7</v>
      </c>
      <c r="H262" s="808">
        <f>G262</f>
        <v>383.7</v>
      </c>
      <c r="I262" s="818">
        <v>0</v>
      </c>
      <c r="J262" s="63"/>
      <c r="K262" s="63"/>
      <c r="L262" s="63"/>
      <c r="M262" s="63"/>
      <c r="N262" s="63"/>
      <c r="O262" s="63"/>
      <c r="P262" s="63"/>
      <c r="Q262" s="63"/>
      <c r="R262" s="63"/>
      <c r="S262" s="63"/>
      <c r="T262" s="63"/>
      <c r="U262" s="63"/>
      <c r="V262" s="63"/>
      <c r="W262" s="63"/>
      <c r="X262" s="63"/>
      <c r="Y262" s="63"/>
      <c r="Z262" s="63"/>
      <c r="AA262" s="63"/>
      <c r="AB262" s="63"/>
      <c r="AC262" s="63"/>
      <c r="AD262" s="63"/>
      <c r="AE262" s="63"/>
      <c r="AF262" s="63"/>
      <c r="AG262" s="63"/>
      <c r="AH262" s="63"/>
      <c r="AI262" s="63"/>
      <c r="AJ262" s="63"/>
      <c r="AK262" s="63"/>
    </row>
    <row r="263" spans="1:37" s="66" customFormat="1" ht="22.15" customHeight="1" thickBot="1" x14ac:dyDescent="0.25">
      <c r="A263" s="916" t="s">
        <v>278</v>
      </c>
      <c r="B263" s="917">
        <v>650</v>
      </c>
      <c r="C263" s="917">
        <v>8</v>
      </c>
      <c r="D263" s="918">
        <v>4</v>
      </c>
      <c r="E263" s="932"/>
      <c r="F263" s="900"/>
      <c r="G263" s="901">
        <f>G264</f>
        <v>0</v>
      </c>
      <c r="H263" s="919">
        <f>H264</f>
        <v>0</v>
      </c>
      <c r="I263" s="920">
        <f>I264</f>
        <v>0</v>
      </c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</row>
    <row r="264" spans="1:37" s="66" customFormat="1" ht="36" hidden="1" customHeight="1" outlineLevel="1" x14ac:dyDescent="0.2">
      <c r="A264" s="903" t="s">
        <v>352</v>
      </c>
      <c r="B264" s="786">
        <v>650</v>
      </c>
      <c r="C264" s="787">
        <v>8</v>
      </c>
      <c r="D264" s="788">
        <v>4</v>
      </c>
      <c r="E264" s="786" t="s">
        <v>264</v>
      </c>
      <c r="F264" s="786"/>
      <c r="G264" s="790">
        <f>G265+G270</f>
        <v>0</v>
      </c>
      <c r="H264" s="812">
        <f>H265+H270</f>
        <v>0</v>
      </c>
      <c r="I264" s="813">
        <f>I270</f>
        <v>0</v>
      </c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</row>
    <row r="265" spans="1:37" ht="35.450000000000003" hidden="1" customHeight="1" outlineLevel="1" x14ac:dyDescent="0.2">
      <c r="A265" s="792" t="s">
        <v>353</v>
      </c>
      <c r="B265" s="21">
        <v>650</v>
      </c>
      <c r="C265" s="22">
        <v>8</v>
      </c>
      <c r="D265" s="23">
        <v>4</v>
      </c>
      <c r="E265" s="21" t="s">
        <v>281</v>
      </c>
      <c r="F265" s="21"/>
      <c r="G265" s="178">
        <f>G266</f>
        <v>0</v>
      </c>
      <c r="H265" s="898">
        <f>H266</f>
        <v>0</v>
      </c>
      <c r="I265" s="899">
        <v>0</v>
      </c>
    </row>
    <row r="266" spans="1:37" ht="49.9" hidden="1" customHeight="1" outlineLevel="1" x14ac:dyDescent="0.2">
      <c r="A266" s="792" t="s">
        <v>282</v>
      </c>
      <c r="B266" s="21">
        <v>650</v>
      </c>
      <c r="C266" s="22">
        <v>8</v>
      </c>
      <c r="D266" s="23">
        <v>4</v>
      </c>
      <c r="E266" s="457" t="s">
        <v>283</v>
      </c>
      <c r="F266" s="21"/>
      <c r="G266" s="178">
        <f>G267</f>
        <v>0</v>
      </c>
      <c r="H266" s="178">
        <f t="shared" ref="H266:I268" si="30">H267</f>
        <v>0</v>
      </c>
      <c r="I266" s="793">
        <f t="shared" si="30"/>
        <v>0</v>
      </c>
    </row>
    <row r="267" spans="1:37" ht="28.15" hidden="1" customHeight="1" outlineLevel="1" x14ac:dyDescent="0.2">
      <c r="A267" s="792" t="s">
        <v>257</v>
      </c>
      <c r="B267" s="21">
        <v>650</v>
      </c>
      <c r="C267" s="22">
        <v>8</v>
      </c>
      <c r="D267" s="23">
        <v>4</v>
      </c>
      <c r="E267" s="21" t="s">
        <v>284</v>
      </c>
      <c r="F267" s="21"/>
      <c r="G267" s="178">
        <f>G268</f>
        <v>0</v>
      </c>
      <c r="H267" s="178">
        <f t="shared" si="30"/>
        <v>0</v>
      </c>
      <c r="I267" s="793">
        <f t="shared" si="30"/>
        <v>0</v>
      </c>
    </row>
    <row r="268" spans="1:37" s="66" customFormat="1" ht="31.15" hidden="1" customHeight="1" outlineLevel="1" thickBot="1" x14ac:dyDescent="0.25">
      <c r="A268" s="27" t="s">
        <v>219</v>
      </c>
      <c r="B268" s="796">
        <v>650</v>
      </c>
      <c r="C268" s="797">
        <v>8</v>
      </c>
      <c r="D268" s="798">
        <v>4</v>
      </c>
      <c r="E268" s="796" t="s">
        <v>284</v>
      </c>
      <c r="F268" s="796">
        <v>200</v>
      </c>
      <c r="G268" s="800">
        <f>G269</f>
        <v>0</v>
      </c>
      <c r="H268" s="800">
        <f t="shared" si="30"/>
        <v>0</v>
      </c>
      <c r="I268" s="816">
        <f t="shared" si="30"/>
        <v>0</v>
      </c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</row>
    <row r="269" spans="1:37" ht="39.6" hidden="1" customHeight="1" outlineLevel="1" thickBot="1" x14ac:dyDescent="0.25">
      <c r="A269" s="817" t="s">
        <v>129</v>
      </c>
      <c r="B269" s="804">
        <v>650</v>
      </c>
      <c r="C269" s="805">
        <v>8</v>
      </c>
      <c r="D269" s="806">
        <v>4</v>
      </c>
      <c r="E269" s="804" t="s">
        <v>284</v>
      </c>
      <c r="F269" s="804">
        <v>240</v>
      </c>
      <c r="G269" s="808">
        <f>'[3]приложение №7 2019г.'!G237</f>
        <v>0</v>
      </c>
      <c r="H269" s="809">
        <v>0</v>
      </c>
      <c r="I269" s="810">
        <v>0</v>
      </c>
    </row>
    <row r="270" spans="1:37" ht="35.450000000000003" hidden="1" customHeight="1" outlineLevel="1" x14ac:dyDescent="0.2">
      <c r="A270" s="792" t="s">
        <v>286</v>
      </c>
      <c r="B270" s="21">
        <v>650</v>
      </c>
      <c r="C270" s="22">
        <v>8</v>
      </c>
      <c r="D270" s="23">
        <v>4</v>
      </c>
      <c r="E270" s="21" t="s">
        <v>287</v>
      </c>
      <c r="F270" s="21"/>
      <c r="G270" s="178">
        <f>G275+G271</f>
        <v>0</v>
      </c>
      <c r="H270" s="898">
        <f>H275</f>
        <v>0</v>
      </c>
      <c r="I270" s="899">
        <v>0</v>
      </c>
    </row>
    <row r="271" spans="1:37" ht="33" hidden="1" customHeight="1" outlineLevel="1" x14ac:dyDescent="0.2">
      <c r="A271" s="332" t="s">
        <v>288</v>
      </c>
      <c r="B271" s="21">
        <v>650</v>
      </c>
      <c r="C271" s="22">
        <v>8</v>
      </c>
      <c r="D271" s="23">
        <v>4</v>
      </c>
      <c r="E271" s="457" t="s">
        <v>289</v>
      </c>
      <c r="F271" s="21"/>
      <c r="G271" s="178">
        <f>G272</f>
        <v>0</v>
      </c>
      <c r="H271" s="178">
        <f t="shared" ref="H271:I273" si="31">H272</f>
        <v>0</v>
      </c>
      <c r="I271" s="793">
        <f t="shared" si="31"/>
        <v>0</v>
      </c>
    </row>
    <row r="272" spans="1:37" ht="26.45" hidden="1" customHeight="1" outlineLevel="1" x14ac:dyDescent="0.2">
      <c r="A272" s="332" t="s">
        <v>257</v>
      </c>
      <c r="B272" s="21">
        <v>650</v>
      </c>
      <c r="C272" s="22">
        <v>8</v>
      </c>
      <c r="D272" s="23">
        <v>4</v>
      </c>
      <c r="E272" s="21" t="s">
        <v>290</v>
      </c>
      <c r="F272" s="21"/>
      <c r="G272" s="178">
        <f>G273</f>
        <v>0</v>
      </c>
      <c r="H272" s="178">
        <f t="shared" si="31"/>
        <v>0</v>
      </c>
      <c r="I272" s="793">
        <f t="shared" si="31"/>
        <v>0</v>
      </c>
    </row>
    <row r="273" spans="1:37" s="66" customFormat="1" ht="39.6" hidden="1" customHeight="1" outlineLevel="1" thickBot="1" x14ac:dyDescent="0.25">
      <c r="A273" s="27" t="s">
        <v>219</v>
      </c>
      <c r="B273" s="21">
        <v>650</v>
      </c>
      <c r="C273" s="22">
        <v>8</v>
      </c>
      <c r="D273" s="23">
        <v>4</v>
      </c>
      <c r="E273" s="21" t="s">
        <v>290</v>
      </c>
      <c r="F273" s="21">
        <v>200</v>
      </c>
      <c r="G273" s="800">
        <f>G274</f>
        <v>0</v>
      </c>
      <c r="H273" s="800">
        <f t="shared" si="31"/>
        <v>0</v>
      </c>
      <c r="I273" s="816">
        <f t="shared" si="31"/>
        <v>0</v>
      </c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</row>
    <row r="274" spans="1:37" ht="39.6" hidden="1" customHeight="1" outlineLevel="1" thickBot="1" x14ac:dyDescent="0.25">
      <c r="A274" s="31" t="s">
        <v>129</v>
      </c>
      <c r="B274" s="24">
        <v>650</v>
      </c>
      <c r="C274" s="25">
        <v>8</v>
      </c>
      <c r="D274" s="26">
        <v>4</v>
      </c>
      <c r="E274" s="24" t="s">
        <v>290</v>
      </c>
      <c r="F274" s="24">
        <v>240</v>
      </c>
      <c r="G274" s="808">
        <f>'[3]приложение №7 2019г.'!G242</f>
        <v>0</v>
      </c>
      <c r="H274" s="809">
        <v>0</v>
      </c>
      <c r="I274" s="810">
        <v>0</v>
      </c>
    </row>
    <row r="275" spans="1:37" ht="33" hidden="1" customHeight="1" outlineLevel="1" x14ac:dyDescent="0.2">
      <c r="A275" s="792" t="s">
        <v>291</v>
      </c>
      <c r="B275" s="21">
        <v>650</v>
      </c>
      <c r="C275" s="22">
        <v>8</v>
      </c>
      <c r="D275" s="23">
        <v>4</v>
      </c>
      <c r="E275" s="457" t="s">
        <v>292</v>
      </c>
      <c r="F275" s="21"/>
      <c r="G275" s="178">
        <f>G276</f>
        <v>0</v>
      </c>
      <c r="H275" s="178">
        <f t="shared" ref="H275:I277" si="32">H276</f>
        <v>0</v>
      </c>
      <c r="I275" s="793">
        <f t="shared" si="32"/>
        <v>0</v>
      </c>
    </row>
    <row r="276" spans="1:37" ht="26.45" hidden="1" customHeight="1" outlineLevel="1" x14ac:dyDescent="0.2">
      <c r="A276" s="792" t="s">
        <v>257</v>
      </c>
      <c r="B276" s="21">
        <v>650</v>
      </c>
      <c r="C276" s="22">
        <v>8</v>
      </c>
      <c r="D276" s="23">
        <v>4</v>
      </c>
      <c r="E276" s="21" t="s">
        <v>293</v>
      </c>
      <c r="F276" s="21"/>
      <c r="G276" s="178">
        <f>G277</f>
        <v>0</v>
      </c>
      <c r="H276" s="178">
        <f t="shared" si="32"/>
        <v>0</v>
      </c>
      <c r="I276" s="793">
        <f t="shared" si="32"/>
        <v>0</v>
      </c>
    </row>
    <row r="277" spans="1:37" s="66" customFormat="1" ht="34.9" hidden="1" customHeight="1" outlineLevel="1" thickBot="1" x14ac:dyDescent="0.25">
      <c r="A277" s="815" t="s">
        <v>294</v>
      </c>
      <c r="B277" s="796">
        <v>650</v>
      </c>
      <c r="C277" s="797">
        <v>8</v>
      </c>
      <c r="D277" s="798">
        <v>4</v>
      </c>
      <c r="E277" s="796" t="s">
        <v>293</v>
      </c>
      <c r="F277" s="796">
        <v>300</v>
      </c>
      <c r="G277" s="800">
        <f>G278</f>
        <v>0</v>
      </c>
      <c r="H277" s="800">
        <f t="shared" si="32"/>
        <v>0</v>
      </c>
      <c r="I277" s="816">
        <f t="shared" si="32"/>
        <v>0</v>
      </c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</row>
    <row r="278" spans="1:37" ht="39.6" hidden="1" customHeight="1" outlineLevel="1" thickBot="1" x14ac:dyDescent="0.25">
      <c r="A278" s="817" t="s">
        <v>295</v>
      </c>
      <c r="B278" s="804">
        <v>650</v>
      </c>
      <c r="C278" s="805">
        <v>8</v>
      </c>
      <c r="D278" s="806">
        <v>4</v>
      </c>
      <c r="E278" s="804" t="s">
        <v>293</v>
      </c>
      <c r="F278" s="804">
        <v>350</v>
      </c>
      <c r="G278" s="808">
        <v>0</v>
      </c>
      <c r="H278" s="809">
        <v>0</v>
      </c>
      <c r="I278" s="810">
        <v>0</v>
      </c>
    </row>
    <row r="279" spans="1:37" s="63" customFormat="1" ht="16.5" collapsed="1" thickBot="1" x14ac:dyDescent="0.25">
      <c r="A279" s="933" t="s">
        <v>296</v>
      </c>
      <c r="B279" s="947">
        <v>650</v>
      </c>
      <c r="C279" s="947">
        <v>10</v>
      </c>
      <c r="D279" s="948"/>
      <c r="E279" s="949"/>
      <c r="F279" s="949"/>
      <c r="G279" s="950">
        <f>G286+G280</f>
        <v>216.5</v>
      </c>
      <c r="H279" s="950">
        <f>H280</f>
        <v>0</v>
      </c>
      <c r="I279" s="951">
        <f>I280</f>
        <v>0</v>
      </c>
    </row>
    <row r="280" spans="1:37" s="63" customFormat="1" ht="16.5" thickBot="1" x14ac:dyDescent="0.25">
      <c r="A280" s="916" t="s">
        <v>297</v>
      </c>
      <c r="B280" s="917">
        <v>650</v>
      </c>
      <c r="C280" s="917">
        <v>10</v>
      </c>
      <c r="D280" s="952">
        <v>1</v>
      </c>
      <c r="E280" s="900"/>
      <c r="F280" s="900"/>
      <c r="G280" s="901">
        <f>G295+G281</f>
        <v>136.5</v>
      </c>
      <c r="H280" s="901">
        <f>H281</f>
        <v>0</v>
      </c>
      <c r="I280" s="902">
        <f>I295+I281</f>
        <v>0</v>
      </c>
    </row>
    <row r="281" spans="1:37" s="63" customFormat="1" x14ac:dyDescent="0.2">
      <c r="A281" s="903" t="s">
        <v>159</v>
      </c>
      <c r="B281" s="786">
        <v>650</v>
      </c>
      <c r="C281" s="787">
        <v>10</v>
      </c>
      <c r="D281" s="788">
        <v>1</v>
      </c>
      <c r="E281" s="786" t="s">
        <v>113</v>
      </c>
      <c r="F281" s="786"/>
      <c r="G281" s="790">
        <f>G282</f>
        <v>136.5</v>
      </c>
      <c r="H281" s="790">
        <f>H282</f>
        <v>0</v>
      </c>
      <c r="I281" s="791">
        <f>I282</f>
        <v>0</v>
      </c>
    </row>
    <row r="282" spans="1:37" s="65" customFormat="1" ht="31.5" x14ac:dyDescent="0.2">
      <c r="A282" s="904" t="s">
        <v>114</v>
      </c>
      <c r="B282" s="21">
        <v>650</v>
      </c>
      <c r="C282" s="22">
        <v>10</v>
      </c>
      <c r="D282" s="23">
        <v>1</v>
      </c>
      <c r="E282" s="21" t="s">
        <v>115</v>
      </c>
      <c r="F282" s="21"/>
      <c r="G282" s="178">
        <f>G283</f>
        <v>136.5</v>
      </c>
      <c r="H282" s="178">
        <f>H283</f>
        <v>0</v>
      </c>
      <c r="I282" s="793">
        <v>0</v>
      </c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  <c r="U282" s="63"/>
      <c r="V282" s="63"/>
      <c r="W282" s="63"/>
      <c r="X282" s="63"/>
      <c r="Y282" s="63"/>
      <c r="Z282" s="63"/>
      <c r="AA282" s="63"/>
      <c r="AB282" s="63"/>
      <c r="AC282" s="63"/>
      <c r="AD282" s="63"/>
      <c r="AE282" s="63"/>
      <c r="AF282" s="63"/>
      <c r="AG282" s="63"/>
      <c r="AH282" s="63"/>
      <c r="AI282" s="63"/>
      <c r="AJ282" s="63"/>
      <c r="AK282" s="63"/>
    </row>
    <row r="283" spans="1:37" s="63" customFormat="1" ht="31.5" x14ac:dyDescent="0.2">
      <c r="A283" s="904" t="s">
        <v>298</v>
      </c>
      <c r="B283" s="21">
        <v>650</v>
      </c>
      <c r="C283" s="22">
        <v>10</v>
      </c>
      <c r="D283" s="23">
        <v>1</v>
      </c>
      <c r="E283" s="21" t="s">
        <v>299</v>
      </c>
      <c r="F283" s="21"/>
      <c r="G283" s="178">
        <f>G285</f>
        <v>136.5</v>
      </c>
      <c r="H283" s="178">
        <f>H284</f>
        <v>0</v>
      </c>
      <c r="I283" s="793">
        <v>0</v>
      </c>
    </row>
    <row r="284" spans="1:37" s="63" customFormat="1" ht="16.5" thickBot="1" x14ac:dyDescent="0.25">
      <c r="A284" s="905" t="s">
        <v>300</v>
      </c>
      <c r="B284" s="796">
        <v>650</v>
      </c>
      <c r="C284" s="797">
        <v>10</v>
      </c>
      <c r="D284" s="798">
        <v>1</v>
      </c>
      <c r="E284" s="796" t="s">
        <v>299</v>
      </c>
      <c r="F284" s="796">
        <v>300</v>
      </c>
      <c r="G284" s="800">
        <f>G285</f>
        <v>136.5</v>
      </c>
      <c r="H284" s="800">
        <f>H285</f>
        <v>0</v>
      </c>
      <c r="I284" s="816">
        <f>I285+I297</f>
        <v>0</v>
      </c>
    </row>
    <row r="285" spans="1:37" s="65" customFormat="1" ht="16.5" thickBot="1" x14ac:dyDescent="0.25">
      <c r="A285" s="817" t="s">
        <v>301</v>
      </c>
      <c r="B285" s="804">
        <v>650</v>
      </c>
      <c r="C285" s="805">
        <v>10</v>
      </c>
      <c r="D285" s="806">
        <v>1</v>
      </c>
      <c r="E285" s="804" t="s">
        <v>299</v>
      </c>
      <c r="F285" s="804">
        <v>310</v>
      </c>
      <c r="G285" s="808">
        <f>'приложение 3 (№7 2019г.)'!G273</f>
        <v>136.5</v>
      </c>
      <c r="H285" s="808">
        <v>0</v>
      </c>
      <c r="I285" s="818">
        <v>0</v>
      </c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  <c r="U285" s="63"/>
      <c r="V285" s="63"/>
      <c r="W285" s="63"/>
      <c r="X285" s="63"/>
      <c r="Y285" s="63"/>
      <c r="Z285" s="63"/>
      <c r="AA285" s="63"/>
      <c r="AB285" s="63"/>
      <c r="AC285" s="63"/>
      <c r="AD285" s="63"/>
      <c r="AE285" s="63"/>
      <c r="AF285" s="63"/>
      <c r="AG285" s="63"/>
      <c r="AH285" s="63"/>
      <c r="AI285" s="63"/>
      <c r="AJ285" s="63"/>
      <c r="AK285" s="63"/>
    </row>
    <row r="286" spans="1:37" s="63" customFormat="1" ht="30.6" customHeight="1" thickBot="1" x14ac:dyDescent="0.25">
      <c r="A286" s="916" t="s">
        <v>423</v>
      </c>
      <c r="B286" s="917">
        <v>650</v>
      </c>
      <c r="C286" s="917">
        <v>10</v>
      </c>
      <c r="D286" s="952">
        <v>6</v>
      </c>
      <c r="E286" s="900"/>
      <c r="F286" s="900"/>
      <c r="G286" s="901">
        <f t="shared" ref="G286:H288" si="33">G287</f>
        <v>80</v>
      </c>
      <c r="H286" s="901">
        <f t="shared" si="33"/>
        <v>0</v>
      </c>
      <c r="I286" s="902">
        <f>I283+I287</f>
        <v>0</v>
      </c>
    </row>
    <row r="287" spans="1:37" s="63" customFormat="1" ht="22.15" customHeight="1" x14ac:dyDescent="0.2">
      <c r="A287" s="903" t="s">
        <v>159</v>
      </c>
      <c r="B287" s="786">
        <v>650</v>
      </c>
      <c r="C287" s="787">
        <v>10</v>
      </c>
      <c r="D287" s="788">
        <v>6</v>
      </c>
      <c r="E287" s="786" t="s">
        <v>113</v>
      </c>
      <c r="F287" s="786"/>
      <c r="G287" s="790">
        <f t="shared" si="33"/>
        <v>80</v>
      </c>
      <c r="H287" s="790">
        <f t="shared" si="33"/>
        <v>0</v>
      </c>
      <c r="I287" s="791">
        <f>I288</f>
        <v>0</v>
      </c>
    </row>
    <row r="288" spans="1:37" s="65" customFormat="1" ht="40.9" customHeight="1" x14ac:dyDescent="0.2">
      <c r="A288" s="904" t="s">
        <v>408</v>
      </c>
      <c r="B288" s="21">
        <v>650</v>
      </c>
      <c r="C288" s="22">
        <v>10</v>
      </c>
      <c r="D288" s="23">
        <v>6</v>
      </c>
      <c r="E288" s="21" t="s">
        <v>176</v>
      </c>
      <c r="F288" s="21"/>
      <c r="G288" s="178">
        <f t="shared" si="33"/>
        <v>80</v>
      </c>
      <c r="H288" s="178">
        <f t="shared" si="33"/>
        <v>0</v>
      </c>
      <c r="I288" s="793">
        <v>0</v>
      </c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  <c r="U288" s="63"/>
      <c r="V288" s="63"/>
      <c r="W288" s="63"/>
      <c r="X288" s="63"/>
      <c r="Y288" s="63"/>
      <c r="Z288" s="63"/>
      <c r="AA288" s="63"/>
      <c r="AB288" s="63"/>
      <c r="AC288" s="63"/>
      <c r="AD288" s="63"/>
      <c r="AE288" s="63"/>
      <c r="AF288" s="63"/>
      <c r="AG288" s="63"/>
      <c r="AH288" s="63"/>
      <c r="AI288" s="63"/>
      <c r="AJ288" s="63"/>
      <c r="AK288" s="63"/>
    </row>
    <row r="289" spans="1:37" s="63" customFormat="1" x14ac:dyDescent="0.2">
      <c r="A289" s="904" t="s">
        <v>126</v>
      </c>
      <c r="B289" s="21">
        <v>650</v>
      </c>
      <c r="C289" s="22">
        <v>10</v>
      </c>
      <c r="D289" s="23">
        <v>6</v>
      </c>
      <c r="E289" s="21" t="s">
        <v>180</v>
      </c>
      <c r="F289" s="21"/>
      <c r="G289" s="178">
        <f>G291</f>
        <v>80</v>
      </c>
      <c r="H289" s="178">
        <f>H290</f>
        <v>0</v>
      </c>
      <c r="I289" s="793">
        <v>0</v>
      </c>
    </row>
    <row r="290" spans="1:37" s="63" customFormat="1" ht="16.5" thickBot="1" x14ac:dyDescent="0.25">
      <c r="A290" s="905" t="s">
        <v>300</v>
      </c>
      <c r="B290" s="796">
        <v>650</v>
      </c>
      <c r="C290" s="797">
        <v>10</v>
      </c>
      <c r="D290" s="798">
        <v>6</v>
      </c>
      <c r="E290" s="796" t="s">
        <v>180</v>
      </c>
      <c r="F290" s="796">
        <v>300</v>
      </c>
      <c r="G290" s="800">
        <f>G291</f>
        <v>80</v>
      </c>
      <c r="H290" s="800">
        <f>H291</f>
        <v>0</v>
      </c>
      <c r="I290" s="816">
        <f>I291+I285</f>
        <v>0</v>
      </c>
    </row>
    <row r="291" spans="1:37" s="65" customFormat="1" ht="16.5" thickBot="1" x14ac:dyDescent="0.25">
      <c r="A291" s="817" t="s">
        <v>301</v>
      </c>
      <c r="B291" s="804">
        <v>650</v>
      </c>
      <c r="C291" s="805">
        <v>10</v>
      </c>
      <c r="D291" s="806">
        <v>6</v>
      </c>
      <c r="E291" s="804" t="s">
        <v>180</v>
      </c>
      <c r="F291" s="804">
        <v>310</v>
      </c>
      <c r="G291" s="808">
        <f>'приложение 3 (№7 2019г.)'!G279</f>
        <v>80</v>
      </c>
      <c r="H291" s="808">
        <v>0</v>
      </c>
      <c r="I291" s="818">
        <v>0</v>
      </c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  <c r="U291" s="63"/>
      <c r="V291" s="63"/>
      <c r="W291" s="63"/>
      <c r="X291" s="63"/>
      <c r="Y291" s="63"/>
      <c r="Z291" s="63"/>
      <c r="AA291" s="63"/>
      <c r="AB291" s="63"/>
      <c r="AC291" s="63"/>
      <c r="AD291" s="63"/>
      <c r="AE291" s="63"/>
      <c r="AF291" s="63"/>
      <c r="AG291" s="63"/>
      <c r="AH291" s="63"/>
      <c r="AI291" s="63"/>
      <c r="AJ291" s="63"/>
      <c r="AK291" s="63"/>
    </row>
    <row r="292" spans="1:37" s="63" customFormat="1" ht="16.5" thickBot="1" x14ac:dyDescent="0.25">
      <c r="A292" s="933" t="s">
        <v>303</v>
      </c>
      <c r="B292" s="947">
        <v>650</v>
      </c>
      <c r="C292" s="947">
        <v>11</v>
      </c>
      <c r="D292" s="948">
        <v>0</v>
      </c>
      <c r="E292" s="949"/>
      <c r="F292" s="949"/>
      <c r="G292" s="950">
        <f>G293</f>
        <v>15909.3</v>
      </c>
      <c r="H292" s="950">
        <f>H293</f>
        <v>0</v>
      </c>
      <c r="I292" s="951">
        <f>I293</f>
        <v>0</v>
      </c>
    </row>
    <row r="293" spans="1:37" s="63" customFormat="1" ht="15" customHeight="1" thickBot="1" x14ac:dyDescent="0.25">
      <c r="A293" s="916" t="s">
        <v>304</v>
      </c>
      <c r="B293" s="917">
        <v>650</v>
      </c>
      <c r="C293" s="917">
        <v>11</v>
      </c>
      <c r="D293" s="952" t="s">
        <v>109</v>
      </c>
      <c r="E293" s="900"/>
      <c r="F293" s="900"/>
      <c r="G293" s="901">
        <f>G303+G294</f>
        <v>15909.3</v>
      </c>
      <c r="H293" s="901">
        <f>H294</f>
        <v>0</v>
      </c>
      <c r="I293" s="902">
        <f>I303+I294</f>
        <v>0</v>
      </c>
    </row>
    <row r="294" spans="1:37" s="63" customFormat="1" ht="31.5" hidden="1" outlineLevel="1" x14ac:dyDescent="0.2">
      <c r="A294" s="903" t="s">
        <v>354</v>
      </c>
      <c r="B294" s="786">
        <v>650</v>
      </c>
      <c r="C294" s="787">
        <v>11</v>
      </c>
      <c r="D294" s="788" t="s">
        <v>109</v>
      </c>
      <c r="E294" s="786" t="s">
        <v>306</v>
      </c>
      <c r="F294" s="786"/>
      <c r="G294" s="790">
        <f>G295</f>
        <v>0</v>
      </c>
      <c r="H294" s="790">
        <f>H295</f>
        <v>0</v>
      </c>
      <c r="I294" s="791">
        <f>I295</f>
        <v>0</v>
      </c>
    </row>
    <row r="295" spans="1:37" s="65" customFormat="1" ht="31.5" hidden="1" outlineLevel="1" x14ac:dyDescent="0.2">
      <c r="A295" s="904" t="s">
        <v>307</v>
      </c>
      <c r="B295" s="21">
        <v>650</v>
      </c>
      <c r="C295" s="22">
        <v>11</v>
      </c>
      <c r="D295" s="23" t="s">
        <v>109</v>
      </c>
      <c r="E295" s="21" t="s">
        <v>308</v>
      </c>
      <c r="F295" s="21"/>
      <c r="G295" s="178">
        <f>G296</f>
        <v>0</v>
      </c>
      <c r="H295" s="178">
        <f>H296</f>
        <v>0</v>
      </c>
      <c r="I295" s="793">
        <v>0</v>
      </c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  <c r="U295" s="63"/>
      <c r="V295" s="63"/>
      <c r="W295" s="63"/>
      <c r="X295" s="63"/>
      <c r="Y295" s="63"/>
      <c r="Z295" s="63"/>
      <c r="AA295" s="63"/>
      <c r="AB295" s="63"/>
      <c r="AC295" s="63"/>
      <c r="AD295" s="63"/>
      <c r="AE295" s="63"/>
      <c r="AF295" s="63"/>
      <c r="AG295" s="63"/>
      <c r="AH295" s="63"/>
      <c r="AI295" s="63"/>
      <c r="AJ295" s="63"/>
      <c r="AK295" s="63"/>
    </row>
    <row r="296" spans="1:37" s="65" customFormat="1" ht="31.5" hidden="1" outlineLevel="1" x14ac:dyDescent="0.2">
      <c r="A296" s="904" t="s">
        <v>309</v>
      </c>
      <c r="B296" s="21">
        <v>650</v>
      </c>
      <c r="C296" s="22">
        <v>11</v>
      </c>
      <c r="D296" s="23" t="s">
        <v>109</v>
      </c>
      <c r="E296" s="21" t="s">
        <v>310</v>
      </c>
      <c r="F296" s="21"/>
      <c r="G296" s="178">
        <f>G297+G300</f>
        <v>0</v>
      </c>
      <c r="H296" s="178">
        <f>H297+H300</f>
        <v>0</v>
      </c>
      <c r="I296" s="793">
        <f>I297</f>
        <v>0</v>
      </c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  <c r="U296" s="63"/>
      <c r="V296" s="63"/>
      <c r="W296" s="63"/>
      <c r="X296" s="63"/>
      <c r="Y296" s="63"/>
      <c r="Z296" s="63"/>
      <c r="AA296" s="63"/>
      <c r="AB296" s="63"/>
      <c r="AC296" s="63"/>
      <c r="AD296" s="63"/>
      <c r="AE296" s="63"/>
      <c r="AF296" s="63"/>
      <c r="AG296" s="63"/>
      <c r="AH296" s="63"/>
      <c r="AI296" s="63"/>
      <c r="AJ296" s="63"/>
      <c r="AK296" s="63"/>
    </row>
    <row r="297" spans="1:37" s="63" customFormat="1" hidden="1" outlineLevel="1" x14ac:dyDescent="0.2">
      <c r="A297" s="904" t="s">
        <v>257</v>
      </c>
      <c r="B297" s="21">
        <v>650</v>
      </c>
      <c r="C297" s="22">
        <v>11</v>
      </c>
      <c r="D297" s="23" t="s">
        <v>109</v>
      </c>
      <c r="E297" s="21" t="s">
        <v>311</v>
      </c>
      <c r="F297" s="21"/>
      <c r="G297" s="178">
        <f>G299</f>
        <v>0</v>
      </c>
      <c r="H297" s="178">
        <f>H298</f>
        <v>0</v>
      </c>
      <c r="I297" s="793">
        <v>0</v>
      </c>
    </row>
    <row r="298" spans="1:37" s="63" customFormat="1" ht="31.5" hidden="1" outlineLevel="1" x14ac:dyDescent="0.2">
      <c r="A298" s="905" t="s">
        <v>128</v>
      </c>
      <c r="B298" s="796">
        <v>650</v>
      </c>
      <c r="C298" s="797">
        <v>11</v>
      </c>
      <c r="D298" s="798" t="s">
        <v>109</v>
      </c>
      <c r="E298" s="796" t="s">
        <v>311</v>
      </c>
      <c r="F298" s="796">
        <v>200</v>
      </c>
      <c r="G298" s="800">
        <f>G299</f>
        <v>0</v>
      </c>
      <c r="H298" s="800">
        <f>H299</f>
        <v>0</v>
      </c>
      <c r="I298" s="816">
        <f>I299+I305</f>
        <v>0</v>
      </c>
    </row>
    <row r="299" spans="1:37" s="65" customFormat="1" ht="32.25" hidden="1" outlineLevel="1" thickBot="1" x14ac:dyDescent="0.25">
      <c r="A299" s="817" t="s">
        <v>129</v>
      </c>
      <c r="B299" s="804">
        <v>650</v>
      </c>
      <c r="C299" s="805">
        <v>11</v>
      </c>
      <c r="D299" s="806" t="s">
        <v>109</v>
      </c>
      <c r="E299" s="804" t="s">
        <v>311</v>
      </c>
      <c r="F299" s="804">
        <v>240</v>
      </c>
      <c r="G299" s="808">
        <f>'[3]приложение №7 2019г.'!G261</f>
        <v>0</v>
      </c>
      <c r="H299" s="808">
        <v>0</v>
      </c>
      <c r="I299" s="818">
        <v>0</v>
      </c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  <c r="U299" s="63"/>
      <c r="V299" s="63"/>
      <c r="W299" s="63"/>
      <c r="X299" s="63"/>
      <c r="Y299" s="63"/>
      <c r="Z299" s="63"/>
      <c r="AA299" s="63"/>
      <c r="AB299" s="63"/>
      <c r="AC299" s="63"/>
      <c r="AD299" s="63"/>
      <c r="AE299" s="63"/>
      <c r="AF299" s="63"/>
      <c r="AG299" s="63"/>
      <c r="AH299" s="63"/>
      <c r="AI299" s="63"/>
      <c r="AJ299" s="63"/>
      <c r="AK299" s="63"/>
    </row>
    <row r="300" spans="1:37" s="63" customFormat="1" ht="31.15" hidden="1" customHeight="1" outlineLevel="1" collapsed="1" x14ac:dyDescent="0.2">
      <c r="A300" s="903" t="s">
        <v>312</v>
      </c>
      <c r="B300" s="786">
        <v>650</v>
      </c>
      <c r="C300" s="787">
        <v>11</v>
      </c>
      <c r="D300" s="788" t="s">
        <v>109</v>
      </c>
      <c r="E300" s="786" t="s">
        <v>313</v>
      </c>
      <c r="F300" s="786"/>
      <c r="G300" s="790">
        <f>G302</f>
        <v>0</v>
      </c>
      <c r="H300" s="790">
        <f>H301</f>
        <v>0</v>
      </c>
      <c r="I300" s="791">
        <v>0</v>
      </c>
    </row>
    <row r="301" spans="1:37" s="63" customFormat="1" ht="30.6" hidden="1" customHeight="1" outlineLevel="1" thickBot="1" x14ac:dyDescent="0.25">
      <c r="A301" s="905" t="s">
        <v>128</v>
      </c>
      <c r="B301" s="796">
        <v>650</v>
      </c>
      <c r="C301" s="797">
        <v>11</v>
      </c>
      <c r="D301" s="798" t="s">
        <v>109</v>
      </c>
      <c r="E301" s="796" t="s">
        <v>313</v>
      </c>
      <c r="F301" s="796">
        <v>200</v>
      </c>
      <c r="G301" s="800">
        <f>G302</f>
        <v>0</v>
      </c>
      <c r="H301" s="800">
        <f>H302</f>
        <v>0</v>
      </c>
      <c r="I301" s="816">
        <f>I302+I308</f>
        <v>0</v>
      </c>
    </row>
    <row r="302" spans="1:37" s="65" customFormat="1" ht="30.6" hidden="1" customHeight="1" collapsed="1" thickBot="1" x14ac:dyDescent="0.25">
      <c r="A302" s="817" t="s">
        <v>129</v>
      </c>
      <c r="B302" s="804">
        <v>650</v>
      </c>
      <c r="C302" s="805">
        <v>11</v>
      </c>
      <c r="D302" s="806" t="s">
        <v>109</v>
      </c>
      <c r="E302" s="804" t="s">
        <v>313</v>
      </c>
      <c r="F302" s="804">
        <v>240</v>
      </c>
      <c r="G302" s="808">
        <f>'[3]приложение №7 2019г.'!G264</f>
        <v>0</v>
      </c>
      <c r="H302" s="808">
        <f>G302</f>
        <v>0</v>
      </c>
      <c r="I302" s="818">
        <v>0</v>
      </c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  <c r="U302" s="63"/>
      <c r="V302" s="63"/>
      <c r="W302" s="63"/>
      <c r="X302" s="63"/>
      <c r="Y302" s="63"/>
      <c r="Z302" s="63"/>
      <c r="AA302" s="63"/>
      <c r="AB302" s="63"/>
      <c r="AC302" s="63"/>
      <c r="AD302" s="63"/>
      <c r="AE302" s="63"/>
      <c r="AF302" s="63"/>
      <c r="AG302" s="63"/>
      <c r="AH302" s="63"/>
      <c r="AI302" s="63"/>
      <c r="AJ302" s="63"/>
      <c r="AK302" s="63"/>
    </row>
    <row r="303" spans="1:37" s="483" customFormat="1" ht="15" customHeight="1" x14ac:dyDescent="0.2">
      <c r="A303" s="785" t="s">
        <v>159</v>
      </c>
      <c r="B303" s="786">
        <v>650</v>
      </c>
      <c r="C303" s="787">
        <v>11</v>
      </c>
      <c r="D303" s="788" t="s">
        <v>109</v>
      </c>
      <c r="E303" s="786" t="s">
        <v>113</v>
      </c>
      <c r="F303" s="786"/>
      <c r="G303" s="790">
        <f>G304</f>
        <v>15909.3</v>
      </c>
      <c r="H303" s="790">
        <v>0</v>
      </c>
      <c r="I303" s="791">
        <v>0</v>
      </c>
    </row>
    <row r="304" spans="1:37" s="483" customFormat="1" ht="17.25" customHeight="1" x14ac:dyDescent="0.2">
      <c r="A304" s="792" t="s">
        <v>314</v>
      </c>
      <c r="B304" s="21">
        <v>650</v>
      </c>
      <c r="C304" s="22">
        <v>11</v>
      </c>
      <c r="D304" s="23" t="s">
        <v>109</v>
      </c>
      <c r="E304" s="21" t="s">
        <v>315</v>
      </c>
      <c r="F304" s="21"/>
      <c r="G304" s="178">
        <f>G305+G310</f>
        <v>15909.3</v>
      </c>
      <c r="H304" s="178">
        <v>0</v>
      </c>
      <c r="I304" s="793">
        <v>0</v>
      </c>
    </row>
    <row r="305" spans="1:37" s="953" customFormat="1" ht="31.5" x14ac:dyDescent="0.2">
      <c r="A305" s="792" t="s">
        <v>273</v>
      </c>
      <c r="B305" s="21">
        <v>650</v>
      </c>
      <c r="C305" s="22">
        <v>11</v>
      </c>
      <c r="D305" s="23" t="s">
        <v>109</v>
      </c>
      <c r="E305" s="21" t="s">
        <v>316</v>
      </c>
      <c r="F305" s="21"/>
      <c r="G305" s="178">
        <f>G306+G308</f>
        <v>15833.3</v>
      </c>
      <c r="H305" s="178">
        <f>H306</f>
        <v>0</v>
      </c>
      <c r="I305" s="793">
        <f>I306</f>
        <v>0</v>
      </c>
      <c r="J305" s="483"/>
      <c r="K305" s="483"/>
      <c r="L305" s="483"/>
      <c r="M305" s="483"/>
      <c r="N305" s="483"/>
      <c r="O305" s="483"/>
      <c r="P305" s="483"/>
      <c r="Q305" s="483"/>
      <c r="R305" s="483"/>
      <c r="S305" s="483"/>
      <c r="T305" s="483"/>
      <c r="U305" s="483"/>
      <c r="V305" s="483"/>
      <c r="W305" s="483"/>
      <c r="X305" s="483"/>
      <c r="Y305" s="483"/>
      <c r="Z305" s="483"/>
      <c r="AA305" s="483"/>
      <c r="AB305" s="483"/>
      <c r="AC305" s="483"/>
      <c r="AD305" s="483"/>
      <c r="AE305" s="483"/>
      <c r="AF305" s="483"/>
      <c r="AG305" s="483"/>
      <c r="AH305" s="483"/>
      <c r="AI305" s="483"/>
      <c r="AJ305" s="483"/>
      <c r="AK305" s="483"/>
    </row>
    <row r="306" spans="1:37" ht="63.75" thickBot="1" x14ac:dyDescent="0.25">
      <c r="A306" s="815" t="s">
        <v>118</v>
      </c>
      <c r="B306" s="796">
        <v>650</v>
      </c>
      <c r="C306" s="797">
        <v>11</v>
      </c>
      <c r="D306" s="798" t="s">
        <v>109</v>
      </c>
      <c r="E306" s="796" t="s">
        <v>316</v>
      </c>
      <c r="F306" s="796">
        <v>100</v>
      </c>
      <c r="G306" s="800">
        <f>G307</f>
        <v>13569.5</v>
      </c>
      <c r="H306" s="800">
        <f>H307</f>
        <v>0</v>
      </c>
      <c r="I306" s="816">
        <f>I307</f>
        <v>0</v>
      </c>
    </row>
    <row r="307" spans="1:37" ht="21.75" customHeight="1" thickBot="1" x14ac:dyDescent="0.25">
      <c r="A307" s="817" t="s">
        <v>259</v>
      </c>
      <c r="B307" s="804">
        <v>650</v>
      </c>
      <c r="C307" s="805">
        <v>11</v>
      </c>
      <c r="D307" s="806" t="s">
        <v>109</v>
      </c>
      <c r="E307" s="804" t="s">
        <v>316</v>
      </c>
      <c r="F307" s="804">
        <v>110</v>
      </c>
      <c r="G307" s="808">
        <f>'приложение 3 (№7 2019г.)'!G295</f>
        <v>13569.5</v>
      </c>
      <c r="H307" s="808">
        <v>0</v>
      </c>
      <c r="I307" s="818">
        <v>0</v>
      </c>
    </row>
    <row r="308" spans="1:37" ht="32.25" thickBot="1" x14ac:dyDescent="0.25">
      <c r="A308" s="27" t="s">
        <v>219</v>
      </c>
      <c r="B308" s="822">
        <v>650</v>
      </c>
      <c r="C308" s="823">
        <v>11</v>
      </c>
      <c r="D308" s="824" t="s">
        <v>109</v>
      </c>
      <c r="E308" s="822" t="s">
        <v>316</v>
      </c>
      <c r="F308" s="822">
        <v>200</v>
      </c>
      <c r="G308" s="826">
        <f>G309</f>
        <v>2263.8000000000002</v>
      </c>
      <c r="H308" s="826">
        <f>H309</f>
        <v>0</v>
      </c>
      <c r="I308" s="827">
        <f>I309</f>
        <v>0</v>
      </c>
    </row>
    <row r="309" spans="1:37" ht="32.25" thickBot="1" x14ac:dyDescent="0.25">
      <c r="A309" s="817" t="s">
        <v>129</v>
      </c>
      <c r="B309" s="804">
        <v>650</v>
      </c>
      <c r="C309" s="805">
        <v>11</v>
      </c>
      <c r="D309" s="806" t="s">
        <v>109</v>
      </c>
      <c r="E309" s="804" t="s">
        <v>316</v>
      </c>
      <c r="F309" s="804">
        <v>240</v>
      </c>
      <c r="G309" s="808">
        <f>'приложение 3 (№7 2019г.)'!G297</f>
        <v>2263.8000000000002</v>
      </c>
      <c r="H309" s="808">
        <v>0</v>
      </c>
      <c r="I309" s="818">
        <v>0</v>
      </c>
    </row>
    <row r="310" spans="1:37" ht="31.5" x14ac:dyDescent="0.2">
      <c r="A310" s="785" t="s">
        <v>317</v>
      </c>
      <c r="B310" s="786">
        <v>650</v>
      </c>
      <c r="C310" s="787">
        <v>11</v>
      </c>
      <c r="D310" s="788" t="s">
        <v>109</v>
      </c>
      <c r="E310" s="786" t="s">
        <v>318</v>
      </c>
      <c r="F310" s="786"/>
      <c r="G310" s="790">
        <f>G311</f>
        <v>76</v>
      </c>
      <c r="H310" s="790">
        <f>H311</f>
        <v>0</v>
      </c>
      <c r="I310" s="791">
        <f>I311</f>
        <v>0</v>
      </c>
    </row>
    <row r="311" spans="1:37" s="66" customFormat="1" ht="32.25" thickBot="1" x14ac:dyDescent="0.25">
      <c r="A311" s="27" t="s">
        <v>219</v>
      </c>
      <c r="B311" s="796">
        <v>650</v>
      </c>
      <c r="C311" s="797">
        <v>11</v>
      </c>
      <c r="D311" s="798" t="s">
        <v>109</v>
      </c>
      <c r="E311" s="796" t="s">
        <v>318</v>
      </c>
      <c r="F311" s="796">
        <v>200</v>
      </c>
      <c r="G311" s="800">
        <f>G312</f>
        <v>76</v>
      </c>
      <c r="H311" s="800">
        <v>0</v>
      </c>
      <c r="I311" s="816">
        <v>0</v>
      </c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</row>
    <row r="312" spans="1:37" ht="32.25" thickBot="1" x14ac:dyDescent="0.25">
      <c r="A312" s="817" t="s">
        <v>129</v>
      </c>
      <c r="B312" s="804">
        <v>650</v>
      </c>
      <c r="C312" s="805">
        <v>11</v>
      </c>
      <c r="D312" s="806" t="s">
        <v>109</v>
      </c>
      <c r="E312" s="804" t="s">
        <v>318</v>
      </c>
      <c r="F312" s="804">
        <v>240</v>
      </c>
      <c r="G312" s="808">
        <f>'приложение 3 (№7 2019г.)'!G300</f>
        <v>76</v>
      </c>
      <c r="H312" s="808">
        <v>0</v>
      </c>
      <c r="I312" s="818">
        <v>0</v>
      </c>
    </row>
    <row r="313" spans="1:37" ht="23.25" customHeight="1" thickBot="1" x14ac:dyDescent="0.3">
      <c r="A313" s="954" t="s">
        <v>319</v>
      </c>
      <c r="B313" s="955"/>
      <c r="C313" s="955"/>
      <c r="D313" s="955"/>
      <c r="E313" s="955"/>
      <c r="F313" s="955"/>
      <c r="G313" s="956">
        <f>G10+G64+G73+G108+G150+G235+G292+G217+G279+G225</f>
        <v>134547.46299999999</v>
      </c>
      <c r="H313" s="957">
        <f>H10+H64+H73+H108+H150+H235+H292+H217+H225+H279</f>
        <v>31553.846000000005</v>
      </c>
      <c r="I313" s="958">
        <f>I10+I64+I73+I108+I150+I235+I292+I217+I225+I279</f>
        <v>553.79999999999995</v>
      </c>
    </row>
    <row r="315" spans="1:37" x14ac:dyDescent="0.25">
      <c r="K315" s="153"/>
    </row>
    <row r="316" spans="1:37" x14ac:dyDescent="0.25">
      <c r="G316" s="73"/>
    </row>
  </sheetData>
  <mergeCells count="5">
    <mergeCell ref="A1:I1"/>
    <mergeCell ref="A2:I2"/>
    <mergeCell ref="A3:I3"/>
    <mergeCell ref="A4:I4"/>
    <mergeCell ref="A5:I5"/>
  </mergeCells>
  <printOptions horizontalCentered="1"/>
  <pageMargins left="0.39370078740157483" right="0" top="0.39370078740157483" bottom="0.39370078740157483" header="0.19685039370078741" footer="0.19685039370078741"/>
  <pageSetup paperSize="9" scale="72" firstPageNumber="0" fitToHeight="3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L228"/>
  <sheetViews>
    <sheetView tabSelected="1" topLeftCell="A24" zoomScaleNormal="100" zoomScaleSheetLayoutView="100" workbookViewId="0">
      <selection sqref="A1:G27"/>
    </sheetView>
  </sheetViews>
  <sheetFormatPr defaultColWidth="9.140625" defaultRowHeight="15.75" x14ac:dyDescent="0.25"/>
  <cols>
    <col min="1" max="1" width="69.42578125" style="217" customWidth="1"/>
    <col min="2" max="2" width="15.140625" style="962" customWidth="1"/>
    <col min="3" max="3" width="7.42578125" style="962" hidden="1" customWidth="1"/>
    <col min="4" max="4" width="10" style="963" hidden="1" customWidth="1"/>
    <col min="5" max="5" width="13.85546875" style="963" hidden="1" customWidth="1"/>
    <col min="6" max="6" width="12.140625" style="963" customWidth="1"/>
    <col min="7" max="7" width="16.85546875" style="963" customWidth="1"/>
    <col min="8" max="8" width="9.85546875" style="171" customWidth="1"/>
    <col min="9" max="9" width="11.5703125" style="171" customWidth="1"/>
    <col min="10" max="10" width="9.85546875" style="171" customWidth="1"/>
    <col min="11" max="16384" width="9.140625" style="171"/>
  </cols>
  <sheetData>
    <row r="1" spans="1:38" s="58" customFormat="1" x14ac:dyDescent="0.2">
      <c r="A1" s="494" t="s">
        <v>370</v>
      </c>
      <c r="B1" s="494"/>
      <c r="C1" s="494"/>
      <c r="D1" s="494"/>
      <c r="E1" s="494"/>
      <c r="F1" s="494"/>
      <c r="G1" s="494"/>
      <c r="H1" s="147"/>
      <c r="I1" s="14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</row>
    <row r="2" spans="1:38" s="58" customFormat="1" x14ac:dyDescent="0.2">
      <c r="A2" s="495" t="s">
        <v>99</v>
      </c>
      <c r="B2" s="495"/>
      <c r="C2" s="495"/>
      <c r="D2" s="495"/>
      <c r="E2" s="495"/>
      <c r="F2" s="495"/>
      <c r="G2" s="495"/>
      <c r="H2" s="148"/>
      <c r="I2" s="148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</row>
    <row r="3" spans="1:38" s="58" customFormat="1" x14ac:dyDescent="0.2">
      <c r="A3" s="494" t="s">
        <v>2</v>
      </c>
      <c r="B3" s="494"/>
      <c r="C3" s="494"/>
      <c r="D3" s="494"/>
      <c r="E3" s="494"/>
      <c r="F3" s="494"/>
      <c r="G3" s="494"/>
      <c r="H3" s="147"/>
      <c r="I3" s="14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</row>
    <row r="4" spans="1:38" s="58" customFormat="1" x14ac:dyDescent="0.2">
      <c r="A4" s="497" t="s">
        <v>455</v>
      </c>
      <c r="B4" s="497"/>
      <c r="C4" s="497"/>
      <c r="D4" s="497"/>
      <c r="E4" s="497"/>
      <c r="F4" s="497"/>
      <c r="G4" s="497"/>
      <c r="H4" s="2"/>
      <c r="I4" s="2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</row>
    <row r="6" spans="1:38" s="154" customFormat="1" ht="18" x14ac:dyDescent="0.25">
      <c r="A6" s="960" t="s">
        <v>437</v>
      </c>
      <c r="B6" s="960"/>
      <c r="C6" s="960"/>
      <c r="D6" s="960"/>
      <c r="E6" s="960"/>
      <c r="F6" s="960"/>
      <c r="G6" s="960"/>
    </row>
    <row r="7" spans="1:38" s="154" customFormat="1" ht="18" x14ac:dyDescent="0.25">
      <c r="A7" s="961" t="s">
        <v>438</v>
      </c>
      <c r="B7" s="961"/>
      <c r="C7" s="961"/>
      <c r="D7" s="961"/>
      <c r="E7" s="961"/>
      <c r="F7" s="961"/>
      <c r="G7" s="961"/>
      <c r="H7" s="155"/>
      <c r="I7" s="155"/>
      <c r="J7" s="155"/>
      <c r="K7" s="155"/>
    </row>
    <row r="8" spans="1:38" s="154" customFormat="1" x14ac:dyDescent="0.25">
      <c r="A8" s="217"/>
      <c r="B8" s="962"/>
      <c r="C8" s="962"/>
      <c r="D8" s="963"/>
      <c r="E8" s="963"/>
      <c r="F8" s="963"/>
      <c r="G8" s="963"/>
    </row>
    <row r="9" spans="1:38" s="154" customFormat="1" ht="16.5" thickBot="1" x14ac:dyDescent="0.3">
      <c r="A9" s="217"/>
      <c r="B9" s="962"/>
      <c r="C9" s="964"/>
      <c r="D9" s="965"/>
      <c r="E9" s="966"/>
      <c r="F9" s="965"/>
      <c r="G9" s="967" t="s">
        <v>24</v>
      </c>
      <c r="H9" s="156"/>
      <c r="I9" s="156"/>
      <c r="J9" s="156"/>
      <c r="K9" s="156"/>
    </row>
    <row r="10" spans="1:38" s="157" customFormat="1" ht="64.5" customHeight="1" thickBot="1" x14ac:dyDescent="0.25">
      <c r="A10" s="968" t="s">
        <v>355</v>
      </c>
      <c r="B10" s="969" t="s">
        <v>439</v>
      </c>
      <c r="C10" s="969" t="s">
        <v>356</v>
      </c>
      <c r="D10" s="969" t="s">
        <v>357</v>
      </c>
      <c r="E10" s="969" t="s">
        <v>358</v>
      </c>
      <c r="F10" s="969" t="s">
        <v>359</v>
      </c>
      <c r="G10" s="970" t="s">
        <v>334</v>
      </c>
    </row>
    <row r="11" spans="1:38" s="160" customFormat="1" ht="16.5" thickBot="1" x14ac:dyDescent="0.25">
      <c r="A11" s="971" t="s">
        <v>360</v>
      </c>
      <c r="B11" s="972">
        <f>C11+D11+E11+F11+G11</f>
        <v>31553.845999999998</v>
      </c>
      <c r="C11" s="972">
        <f>C12</f>
        <v>0</v>
      </c>
      <c r="D11" s="972">
        <f>D12</f>
        <v>0</v>
      </c>
      <c r="E11" s="972">
        <f>SUM(E14:E15)</f>
        <v>0</v>
      </c>
      <c r="F11" s="972">
        <f>F12</f>
        <v>553.79999999999995</v>
      </c>
      <c r="G11" s="973">
        <f>SUM(G14:G27)</f>
        <v>31000.045999999998</v>
      </c>
      <c r="H11" s="158"/>
      <c r="I11" s="158"/>
      <c r="J11" s="159"/>
    </row>
    <row r="12" spans="1:38" s="162" customFormat="1" ht="16.5" thickBot="1" x14ac:dyDescent="0.25">
      <c r="A12" s="974" t="s">
        <v>361</v>
      </c>
      <c r="B12" s="972">
        <f>B11</f>
        <v>31553.845999999998</v>
      </c>
      <c r="C12" s="972">
        <v>0</v>
      </c>
      <c r="D12" s="972">
        <v>0</v>
      </c>
      <c r="E12" s="972">
        <f>E11</f>
        <v>0</v>
      </c>
      <c r="F12" s="972">
        <f>F14+F15+F16</f>
        <v>553.79999999999995</v>
      </c>
      <c r="G12" s="973">
        <f>G11</f>
        <v>31000.045999999998</v>
      </c>
      <c r="H12" s="161"/>
      <c r="I12" s="161"/>
    </row>
    <row r="13" spans="1:38" s="160" customFormat="1" ht="16.5" thickBot="1" x14ac:dyDescent="0.25">
      <c r="A13" s="975" t="s">
        <v>362</v>
      </c>
      <c r="B13" s="976"/>
      <c r="C13" s="976"/>
      <c r="D13" s="976"/>
      <c r="E13" s="976"/>
      <c r="F13" s="976"/>
      <c r="G13" s="977"/>
      <c r="H13" s="158"/>
      <c r="I13" s="158"/>
    </row>
    <row r="14" spans="1:38" s="163" customFormat="1" ht="97.9" customHeight="1" x14ac:dyDescent="0.2">
      <c r="A14" s="978" t="s">
        <v>171</v>
      </c>
      <c r="B14" s="979"/>
      <c r="C14" s="979"/>
      <c r="D14" s="979"/>
      <c r="E14" s="979"/>
      <c r="F14" s="979">
        <f>'приложение 6 (№13 2019г.)'!G77</f>
        <v>116.3</v>
      </c>
      <c r="G14" s="198"/>
    </row>
    <row r="15" spans="1:38" s="163" customFormat="1" ht="40.15" customHeight="1" x14ac:dyDescent="0.2">
      <c r="A15" s="980" t="s">
        <v>162</v>
      </c>
      <c r="B15" s="981"/>
      <c r="C15" s="981"/>
      <c r="D15" s="981"/>
      <c r="E15" s="981"/>
      <c r="F15" s="981">
        <f>'приложение 6 (№13 2019г.)'!G68</f>
        <v>435.5</v>
      </c>
      <c r="G15" s="205"/>
    </row>
    <row r="16" spans="1:38" s="167" customFormat="1" ht="55.9" customHeight="1" x14ac:dyDescent="0.25">
      <c r="A16" s="980" t="s">
        <v>449</v>
      </c>
      <c r="B16" s="982"/>
      <c r="C16" s="982"/>
      <c r="D16" s="983"/>
      <c r="E16" s="983"/>
      <c r="F16" s="984">
        <f>'приложение 6 (№13 2019г.)'!H229</f>
        <v>2</v>
      </c>
      <c r="G16" s="985"/>
      <c r="H16" s="164"/>
      <c r="I16" s="165"/>
      <c r="J16" s="166"/>
      <c r="K16" s="166"/>
    </row>
    <row r="17" spans="1:13" s="167" customFormat="1" ht="112.9" customHeight="1" x14ac:dyDescent="0.25">
      <c r="A17" s="980" t="s">
        <v>363</v>
      </c>
      <c r="B17" s="982"/>
      <c r="C17" s="982"/>
      <c r="D17" s="983"/>
      <c r="E17" s="983"/>
      <c r="F17" s="983"/>
      <c r="G17" s="985">
        <f>'приложение 6 (№13 2019г.)'!G240</f>
        <v>13</v>
      </c>
      <c r="H17" s="164"/>
      <c r="I17" s="165"/>
      <c r="J17" s="166"/>
      <c r="K17" s="166"/>
    </row>
    <row r="18" spans="1:13" s="167" customFormat="1" ht="146.25" customHeight="1" x14ac:dyDescent="0.25">
      <c r="A18" s="986" t="s">
        <v>365</v>
      </c>
      <c r="B18" s="982"/>
      <c r="C18" s="982"/>
      <c r="D18" s="983"/>
      <c r="E18" s="983"/>
      <c r="F18" s="983"/>
      <c r="G18" s="985">
        <f>'приложение 6 (№13 2019г.)'!G95</f>
        <v>62.3</v>
      </c>
      <c r="H18" s="164"/>
      <c r="I18" s="165"/>
      <c r="J18" s="166"/>
      <c r="K18" s="166"/>
    </row>
    <row r="19" spans="1:13" s="167" customFormat="1" ht="84.6" customHeight="1" x14ac:dyDescent="0.25">
      <c r="A19" s="792" t="s">
        <v>444</v>
      </c>
      <c r="B19" s="982"/>
      <c r="C19" s="982"/>
      <c r="D19" s="982"/>
      <c r="E19" s="982"/>
      <c r="F19" s="982"/>
      <c r="G19" s="985">
        <f>'приложение 6 (№13 2019г.)'!G232</f>
        <v>12182.6</v>
      </c>
      <c r="H19" s="166"/>
      <c r="I19" s="166"/>
      <c r="J19" s="166"/>
      <c r="K19" s="166"/>
    </row>
    <row r="20" spans="1:13" s="167" customFormat="1" ht="64.900000000000006" customHeight="1" x14ac:dyDescent="0.25">
      <c r="A20" s="792" t="s">
        <v>447</v>
      </c>
      <c r="B20" s="982"/>
      <c r="C20" s="982"/>
      <c r="D20" s="982"/>
      <c r="E20" s="982"/>
      <c r="F20" s="982"/>
      <c r="G20" s="985">
        <f>'приложение 6 (№13 2019г.)'!G146</f>
        <v>383</v>
      </c>
      <c r="H20" s="166"/>
      <c r="I20" s="166"/>
      <c r="J20" s="166"/>
      <c r="K20" s="166"/>
    </row>
    <row r="21" spans="1:13" s="167" customFormat="1" ht="104.45" customHeight="1" x14ac:dyDescent="0.25">
      <c r="A21" s="792" t="s">
        <v>448</v>
      </c>
      <c r="B21" s="982"/>
      <c r="C21" s="982"/>
      <c r="D21" s="982"/>
      <c r="E21" s="982"/>
      <c r="F21" s="982"/>
      <c r="G21" s="985">
        <f>'приложение 6 (№13 2019г.)'!G113</f>
        <v>582.44600000000003</v>
      </c>
      <c r="H21" s="166"/>
      <c r="I21" s="166"/>
      <c r="J21" s="166"/>
      <c r="K21" s="166"/>
    </row>
    <row r="22" spans="1:13" s="167" customFormat="1" ht="103.9" customHeight="1" x14ac:dyDescent="0.25">
      <c r="A22" s="986" t="s">
        <v>364</v>
      </c>
      <c r="B22" s="982"/>
      <c r="C22" s="982"/>
      <c r="D22" s="983"/>
      <c r="E22" s="983"/>
      <c r="F22" s="983"/>
      <c r="G22" s="985">
        <f>'приложение 6 (№13 2019г.)'!G123</f>
        <v>1156.3</v>
      </c>
      <c r="H22" s="164"/>
      <c r="I22" s="165"/>
      <c r="J22" s="166"/>
      <c r="K22" s="166"/>
    </row>
    <row r="23" spans="1:13" s="167" customFormat="1" ht="110.45" customHeight="1" x14ac:dyDescent="0.25">
      <c r="A23" s="986" t="s">
        <v>450</v>
      </c>
      <c r="B23" s="982"/>
      <c r="C23" s="982"/>
      <c r="D23" s="983"/>
      <c r="E23" s="983"/>
      <c r="F23" s="983"/>
      <c r="G23" s="985">
        <f>'приложение 6 (№13 2019г.)'!G167</f>
        <v>10229</v>
      </c>
      <c r="H23" s="164"/>
      <c r="I23" s="165"/>
      <c r="J23" s="166"/>
      <c r="K23" s="166"/>
    </row>
    <row r="24" spans="1:13" s="167" customFormat="1" ht="120.6" customHeight="1" x14ac:dyDescent="0.25">
      <c r="A24" s="792" t="s">
        <v>445</v>
      </c>
      <c r="B24" s="982"/>
      <c r="C24" s="982"/>
      <c r="D24" s="982"/>
      <c r="E24" s="982"/>
      <c r="F24" s="982"/>
      <c r="G24" s="985">
        <f>'приложение 6 (№13 2019г.)'!G204</f>
        <v>2564.1</v>
      </c>
      <c r="H24" s="166"/>
      <c r="I24" s="166"/>
      <c r="J24" s="166"/>
      <c r="K24" s="166"/>
    </row>
    <row r="25" spans="1:13" s="167" customFormat="1" ht="109.15" customHeight="1" x14ac:dyDescent="0.25">
      <c r="A25" s="792" t="s">
        <v>446</v>
      </c>
      <c r="B25" s="982"/>
      <c r="C25" s="982"/>
      <c r="D25" s="982"/>
      <c r="E25" s="982"/>
      <c r="F25" s="982"/>
      <c r="G25" s="985">
        <f>'приложение 6 (№13 2019г.)'!G208</f>
        <v>353.6</v>
      </c>
      <c r="H25" s="166"/>
      <c r="I25" s="166"/>
      <c r="J25" s="166"/>
      <c r="K25" s="166"/>
    </row>
    <row r="26" spans="1:13" s="167" customFormat="1" ht="40.9" customHeight="1" x14ac:dyDescent="0.25">
      <c r="A26" s="792" t="s">
        <v>416</v>
      </c>
      <c r="B26" s="982"/>
      <c r="C26" s="982"/>
      <c r="D26" s="982"/>
      <c r="E26" s="982"/>
      <c r="F26" s="982"/>
      <c r="G26" s="985">
        <f>'приложение 6 (№13 2019г.)'!G259</f>
        <v>383.7</v>
      </c>
      <c r="H26" s="166"/>
      <c r="I26" s="166"/>
      <c r="J26" s="166"/>
      <c r="K26" s="166"/>
    </row>
    <row r="27" spans="1:13" ht="51" customHeight="1" thickBot="1" x14ac:dyDescent="0.3">
      <c r="A27" s="987" t="s">
        <v>454</v>
      </c>
      <c r="B27" s="988"/>
      <c r="C27" s="988"/>
      <c r="D27" s="989"/>
      <c r="E27" s="989"/>
      <c r="F27" s="989"/>
      <c r="G27" s="990">
        <f>'приложение 6 (№13 2019г.)'!H201</f>
        <v>3090</v>
      </c>
      <c r="H27" s="168"/>
      <c r="I27" s="168"/>
      <c r="J27" s="169"/>
      <c r="K27" s="169"/>
      <c r="L27" s="170"/>
      <c r="M27" s="170"/>
    </row>
    <row r="28" spans="1:13" ht="46.5" customHeight="1" x14ac:dyDescent="0.25">
      <c r="A28" s="991"/>
      <c r="B28" s="992"/>
      <c r="C28" s="992"/>
      <c r="D28" s="993"/>
      <c r="E28" s="993"/>
      <c r="F28" s="993"/>
      <c r="G28" s="993"/>
      <c r="H28" s="172"/>
      <c r="I28" s="172"/>
      <c r="J28" s="173"/>
      <c r="K28" s="173"/>
      <c r="L28" s="170"/>
      <c r="M28" s="170"/>
    </row>
    <row r="29" spans="1:13" x14ac:dyDescent="0.25">
      <c r="A29" s="994"/>
      <c r="B29" s="995"/>
      <c r="C29" s="995"/>
      <c r="D29" s="966"/>
      <c r="E29" s="966"/>
      <c r="F29" s="966"/>
      <c r="G29" s="966"/>
      <c r="H29" s="168"/>
      <c r="I29" s="168"/>
      <c r="J29" s="169"/>
      <c r="K29" s="169"/>
      <c r="L29" s="170"/>
      <c r="M29" s="170"/>
    </row>
    <row r="30" spans="1:13" ht="35.25" customHeight="1" x14ac:dyDescent="0.25">
      <c r="A30" s="991"/>
      <c r="B30" s="995"/>
      <c r="C30" s="995"/>
      <c r="D30" s="966"/>
      <c r="E30" s="966"/>
      <c r="F30" s="966"/>
      <c r="G30" s="966"/>
      <c r="H30" s="168"/>
      <c r="I30" s="168"/>
      <c r="J30" s="169"/>
      <c r="K30" s="169"/>
      <c r="L30" s="170"/>
      <c r="M30" s="170"/>
    </row>
    <row r="31" spans="1:13" ht="43.5" customHeight="1" x14ac:dyDescent="0.25">
      <c r="A31" s="991"/>
      <c r="B31" s="995"/>
      <c r="C31" s="995"/>
      <c r="D31" s="966"/>
      <c r="E31" s="966"/>
      <c r="F31" s="966"/>
      <c r="G31" s="966"/>
      <c r="H31" s="168"/>
      <c r="I31" s="168"/>
      <c r="J31" s="169"/>
      <c r="K31" s="169"/>
      <c r="L31" s="170"/>
      <c r="M31" s="170"/>
    </row>
    <row r="32" spans="1:13" ht="49.5" customHeight="1" x14ac:dyDescent="0.25">
      <c r="A32" s="991"/>
      <c r="B32" s="995"/>
      <c r="C32" s="995"/>
      <c r="D32" s="966"/>
      <c r="E32" s="966"/>
      <c r="F32" s="966"/>
      <c r="G32" s="966"/>
      <c r="H32" s="168"/>
      <c r="I32" s="168"/>
      <c r="J32" s="169"/>
      <c r="K32" s="169"/>
      <c r="L32" s="170"/>
      <c r="M32" s="170"/>
    </row>
    <row r="33" spans="1:13" ht="39" customHeight="1" x14ac:dyDescent="0.25">
      <c r="A33" s="991"/>
      <c r="B33" s="995"/>
      <c r="C33" s="995"/>
      <c r="D33" s="966"/>
      <c r="E33" s="966"/>
      <c r="F33" s="966"/>
      <c r="G33" s="966"/>
      <c r="H33" s="168"/>
      <c r="I33" s="168"/>
      <c r="J33" s="169"/>
      <c r="K33" s="169"/>
      <c r="L33" s="170"/>
      <c r="M33" s="170"/>
    </row>
    <row r="34" spans="1:13" ht="64.5" customHeight="1" x14ac:dyDescent="0.25">
      <c r="A34" s="991"/>
      <c r="B34" s="995"/>
      <c r="C34" s="995"/>
      <c r="D34" s="966"/>
      <c r="E34" s="966"/>
      <c r="F34" s="966"/>
      <c r="G34" s="966"/>
      <c r="H34" s="168"/>
      <c r="I34" s="168"/>
      <c r="J34" s="169"/>
      <c r="K34" s="169"/>
      <c r="L34" s="170"/>
      <c r="M34" s="170"/>
    </row>
    <row r="35" spans="1:13" ht="49.5" customHeight="1" x14ac:dyDescent="0.25">
      <c r="A35" s="991"/>
      <c r="B35" s="995"/>
      <c r="C35" s="995"/>
      <c r="D35" s="966"/>
      <c r="E35" s="966"/>
      <c r="F35" s="966"/>
      <c r="G35" s="966"/>
      <c r="H35" s="168"/>
      <c r="I35" s="168"/>
      <c r="J35" s="169"/>
      <c r="K35" s="169"/>
      <c r="L35" s="170"/>
      <c r="M35" s="170"/>
    </row>
    <row r="36" spans="1:13" ht="78.75" customHeight="1" x14ac:dyDescent="0.25">
      <c r="A36" s="991"/>
      <c r="B36" s="995"/>
      <c r="C36" s="995"/>
      <c r="D36" s="966"/>
      <c r="E36" s="966"/>
      <c r="F36" s="966"/>
      <c r="G36" s="966"/>
      <c r="H36" s="168"/>
      <c r="I36" s="168"/>
      <c r="J36" s="169"/>
      <c r="K36" s="169"/>
      <c r="L36" s="170"/>
      <c r="M36" s="170"/>
    </row>
    <row r="37" spans="1:13" x14ac:dyDescent="0.25">
      <c r="A37" s="996"/>
      <c r="B37" s="997"/>
      <c r="C37" s="997"/>
      <c r="D37" s="174"/>
      <c r="E37" s="174"/>
      <c r="F37" s="174"/>
      <c r="G37" s="174"/>
      <c r="H37" s="175"/>
      <c r="I37" s="175"/>
      <c r="J37" s="174"/>
      <c r="K37" s="169"/>
      <c r="L37" s="170"/>
      <c r="M37" s="170"/>
    </row>
    <row r="38" spans="1:13" x14ac:dyDescent="0.25">
      <c r="A38" s="994"/>
      <c r="B38" s="995"/>
      <c r="C38" s="995"/>
      <c r="D38" s="966"/>
      <c r="E38" s="966"/>
      <c r="F38" s="966"/>
      <c r="G38" s="966"/>
      <c r="H38" s="168"/>
      <c r="I38" s="168"/>
      <c r="J38" s="169"/>
      <c r="K38" s="169"/>
      <c r="L38" s="170"/>
      <c r="M38" s="170"/>
    </row>
    <row r="39" spans="1:13" x14ac:dyDescent="0.25">
      <c r="A39" s="994"/>
      <c r="B39" s="995"/>
      <c r="C39" s="995"/>
      <c r="D39" s="966"/>
      <c r="E39" s="966"/>
      <c r="F39" s="966"/>
      <c r="G39" s="966"/>
      <c r="H39" s="168"/>
      <c r="I39" s="168"/>
      <c r="J39" s="169"/>
      <c r="K39" s="169"/>
      <c r="L39" s="170"/>
      <c r="M39" s="170"/>
    </row>
    <row r="40" spans="1:13" x14ac:dyDescent="0.25">
      <c r="A40" s="994"/>
      <c r="B40" s="995"/>
      <c r="C40" s="995"/>
      <c r="D40" s="966"/>
      <c r="E40" s="966"/>
      <c r="F40" s="966"/>
      <c r="G40" s="966"/>
      <c r="H40" s="168"/>
      <c r="I40" s="168"/>
      <c r="J40" s="169"/>
      <c r="K40" s="169"/>
      <c r="L40" s="170"/>
      <c r="M40" s="170"/>
    </row>
    <row r="41" spans="1:13" x14ac:dyDescent="0.25">
      <c r="A41" s="994"/>
      <c r="B41" s="995"/>
      <c r="C41" s="995"/>
      <c r="D41" s="966"/>
      <c r="E41" s="966"/>
      <c r="F41" s="966"/>
      <c r="G41" s="966"/>
      <c r="H41" s="168"/>
      <c r="I41" s="168"/>
      <c r="J41" s="169"/>
      <c r="K41" s="169"/>
      <c r="L41" s="170"/>
      <c r="M41" s="170"/>
    </row>
    <row r="42" spans="1:13" x14ac:dyDescent="0.25">
      <c r="A42" s="994"/>
      <c r="B42" s="995"/>
      <c r="C42" s="995"/>
      <c r="D42" s="966"/>
      <c r="E42" s="966"/>
      <c r="F42" s="966"/>
      <c r="G42" s="966"/>
      <c r="H42" s="168"/>
      <c r="I42" s="168"/>
      <c r="J42" s="169"/>
      <c r="K42" s="169"/>
      <c r="L42" s="170"/>
      <c r="M42" s="170"/>
    </row>
    <row r="43" spans="1:13" x14ac:dyDescent="0.25">
      <c r="A43" s="994"/>
      <c r="B43" s="995"/>
      <c r="C43" s="995"/>
      <c r="D43" s="966"/>
      <c r="E43" s="966"/>
      <c r="F43" s="966"/>
      <c r="G43" s="966"/>
      <c r="H43" s="168"/>
      <c r="I43" s="168"/>
      <c r="J43" s="169"/>
      <c r="K43" s="169"/>
      <c r="L43" s="170"/>
      <c r="M43" s="170"/>
    </row>
    <row r="44" spans="1:13" x14ac:dyDescent="0.25">
      <c r="A44" s="994"/>
      <c r="B44" s="995"/>
      <c r="C44" s="995"/>
      <c r="D44" s="966"/>
      <c r="E44" s="966"/>
      <c r="F44" s="966"/>
      <c r="G44" s="966"/>
      <c r="H44" s="168"/>
      <c r="I44" s="168"/>
      <c r="J44" s="169"/>
      <c r="K44" s="169"/>
      <c r="L44" s="170"/>
      <c r="M44" s="170"/>
    </row>
    <row r="45" spans="1:13" x14ac:dyDescent="0.25">
      <c r="A45" s="994"/>
      <c r="B45" s="995"/>
      <c r="C45" s="995"/>
      <c r="D45" s="966"/>
      <c r="E45" s="966"/>
      <c r="F45" s="966"/>
      <c r="G45" s="966"/>
      <c r="H45" s="168"/>
      <c r="I45" s="168"/>
      <c r="J45" s="169"/>
      <c r="K45" s="169"/>
      <c r="L45" s="170"/>
      <c r="M45" s="170"/>
    </row>
    <row r="46" spans="1:13" x14ac:dyDescent="0.25">
      <c r="A46" s="994"/>
      <c r="B46" s="995"/>
      <c r="C46" s="995"/>
      <c r="D46" s="966"/>
      <c r="E46" s="966"/>
      <c r="F46" s="966"/>
      <c r="G46" s="966"/>
      <c r="H46" s="168"/>
      <c r="I46" s="168"/>
      <c r="J46" s="169"/>
      <c r="K46" s="169"/>
      <c r="L46" s="170"/>
      <c r="M46" s="170"/>
    </row>
    <row r="47" spans="1:13" x14ac:dyDescent="0.25">
      <c r="A47" s="994"/>
      <c r="B47" s="995"/>
      <c r="C47" s="995"/>
      <c r="D47" s="966"/>
      <c r="E47" s="966"/>
      <c r="F47" s="966"/>
      <c r="G47" s="966"/>
      <c r="H47" s="168"/>
      <c r="I47" s="168"/>
      <c r="J47" s="169"/>
      <c r="K47" s="169"/>
      <c r="L47" s="170"/>
      <c r="M47" s="170"/>
    </row>
    <row r="48" spans="1:13" x14ac:dyDescent="0.25">
      <c r="A48" s="994"/>
      <c r="B48" s="995"/>
      <c r="C48" s="995"/>
      <c r="D48" s="966"/>
      <c r="E48" s="966"/>
      <c r="F48" s="966"/>
      <c r="G48" s="966"/>
      <c r="H48" s="168"/>
      <c r="I48" s="168"/>
      <c r="J48" s="169"/>
      <c r="K48" s="169"/>
      <c r="L48" s="170"/>
      <c r="M48" s="170"/>
    </row>
    <row r="49" spans="1:13" x14ac:dyDescent="0.25">
      <c r="A49" s="994"/>
      <c r="B49" s="995"/>
      <c r="C49" s="995"/>
      <c r="D49" s="966"/>
      <c r="E49" s="966"/>
      <c r="F49" s="966"/>
      <c r="G49" s="966"/>
      <c r="H49" s="168"/>
      <c r="I49" s="168"/>
      <c r="J49" s="169"/>
      <c r="K49" s="169"/>
      <c r="L49" s="170"/>
      <c r="M49" s="170"/>
    </row>
    <row r="50" spans="1:13" x14ac:dyDescent="0.25">
      <c r="A50" s="994"/>
      <c r="B50" s="995"/>
      <c r="C50" s="995"/>
      <c r="D50" s="966"/>
      <c r="E50" s="966"/>
      <c r="F50" s="966"/>
      <c r="G50" s="966"/>
      <c r="H50" s="168"/>
      <c r="I50" s="168"/>
      <c r="J50" s="169"/>
      <c r="K50" s="169"/>
      <c r="L50" s="170"/>
      <c r="M50" s="170"/>
    </row>
    <row r="51" spans="1:13" x14ac:dyDescent="0.25">
      <c r="A51" s="994"/>
      <c r="B51" s="995"/>
      <c r="C51" s="995"/>
      <c r="D51" s="966"/>
      <c r="E51" s="966"/>
      <c r="F51" s="966"/>
      <c r="G51" s="966"/>
      <c r="H51" s="168"/>
      <c r="I51" s="168"/>
      <c r="J51" s="169"/>
      <c r="K51" s="169"/>
      <c r="L51" s="170"/>
      <c r="M51" s="170"/>
    </row>
    <row r="52" spans="1:13" x14ac:dyDescent="0.25">
      <c r="A52" s="994"/>
      <c r="B52" s="995"/>
      <c r="C52" s="995"/>
      <c r="D52" s="966"/>
      <c r="E52" s="966"/>
      <c r="F52" s="966"/>
      <c r="G52" s="966"/>
      <c r="H52" s="168"/>
      <c r="I52" s="168"/>
      <c r="J52" s="169"/>
      <c r="K52" s="169"/>
      <c r="L52" s="170"/>
      <c r="M52" s="170"/>
    </row>
    <row r="53" spans="1:13" x14ac:dyDescent="0.25">
      <c r="A53" s="994"/>
      <c r="B53" s="995"/>
      <c r="C53" s="995"/>
      <c r="D53" s="966"/>
      <c r="E53" s="966"/>
      <c r="F53" s="966"/>
      <c r="G53" s="966"/>
      <c r="H53" s="168"/>
      <c r="I53" s="168"/>
      <c r="J53" s="169"/>
      <c r="K53" s="169"/>
      <c r="L53" s="170"/>
      <c r="M53" s="170"/>
    </row>
    <row r="54" spans="1:13" x14ac:dyDescent="0.25">
      <c r="A54" s="994"/>
      <c r="B54" s="995"/>
      <c r="C54" s="995"/>
      <c r="D54" s="966"/>
      <c r="E54" s="966"/>
      <c r="F54" s="966"/>
      <c r="G54" s="966"/>
      <c r="H54" s="168"/>
      <c r="I54" s="168"/>
      <c r="J54" s="169"/>
      <c r="K54" s="169"/>
      <c r="L54" s="170"/>
      <c r="M54" s="170"/>
    </row>
    <row r="55" spans="1:13" x14ac:dyDescent="0.25">
      <c r="A55" s="994"/>
      <c r="B55" s="995"/>
      <c r="C55" s="995"/>
      <c r="D55" s="966"/>
      <c r="E55" s="966">
        <f>E56</f>
        <v>0</v>
      </c>
      <c r="F55" s="966"/>
      <c r="G55" s="966"/>
      <c r="H55" s="168"/>
      <c r="I55" s="168"/>
      <c r="J55" s="169"/>
      <c r="K55" s="169"/>
      <c r="L55" s="170"/>
      <c r="M55" s="170"/>
    </row>
    <row r="56" spans="1:13" x14ac:dyDescent="0.25">
      <c r="A56" s="994"/>
      <c r="B56" s="995"/>
      <c r="C56" s="995"/>
      <c r="D56" s="966"/>
      <c r="E56" s="966">
        <f>E57+E75</f>
        <v>0</v>
      </c>
      <c r="F56" s="966"/>
      <c r="G56" s="966"/>
      <c r="H56" s="168"/>
      <c r="I56" s="168"/>
      <c r="J56" s="169"/>
      <c r="K56" s="169"/>
      <c r="L56" s="170"/>
      <c r="M56" s="170"/>
    </row>
    <row r="57" spans="1:13" x14ac:dyDescent="0.25">
      <c r="A57" s="994"/>
      <c r="B57" s="995"/>
      <c r="C57" s="995"/>
      <c r="D57" s="966"/>
      <c r="E57" s="966">
        <f>E58+E65</f>
        <v>0</v>
      </c>
      <c r="F57" s="966"/>
      <c r="G57" s="966"/>
      <c r="H57" s="168"/>
      <c r="I57" s="168"/>
      <c r="J57" s="169"/>
      <c r="K57" s="169"/>
      <c r="L57" s="170"/>
      <c r="M57" s="170"/>
    </row>
    <row r="58" spans="1:13" x14ac:dyDescent="0.25">
      <c r="A58" s="994"/>
      <c r="B58" s="995"/>
      <c r="C58" s="995"/>
      <c r="D58" s="966"/>
      <c r="E58" s="966"/>
      <c r="F58" s="966"/>
      <c r="G58" s="966"/>
      <c r="H58" s="168"/>
      <c r="I58" s="168"/>
      <c r="J58" s="169"/>
      <c r="K58" s="169"/>
      <c r="L58" s="170"/>
      <c r="M58" s="170"/>
    </row>
    <row r="59" spans="1:13" x14ac:dyDescent="0.25">
      <c r="A59" s="994"/>
      <c r="B59" s="995"/>
      <c r="C59" s="995"/>
      <c r="D59" s="966"/>
      <c r="E59" s="966"/>
      <c r="F59" s="966"/>
      <c r="G59" s="966"/>
      <c r="H59" s="168"/>
      <c r="I59" s="168"/>
      <c r="J59" s="169"/>
      <c r="K59" s="169"/>
      <c r="L59" s="170"/>
      <c r="M59" s="170"/>
    </row>
    <row r="60" spans="1:13" x14ac:dyDescent="0.25">
      <c r="A60" s="994"/>
      <c r="B60" s="995"/>
      <c r="C60" s="995"/>
      <c r="D60" s="966"/>
      <c r="E60" s="966"/>
      <c r="F60" s="966"/>
      <c r="G60" s="966"/>
      <c r="H60" s="168"/>
      <c r="I60" s="168"/>
      <c r="J60" s="169"/>
      <c r="K60" s="169"/>
      <c r="L60" s="170"/>
      <c r="M60" s="170"/>
    </row>
    <row r="61" spans="1:13" x14ac:dyDescent="0.25">
      <c r="A61" s="994"/>
      <c r="B61" s="995"/>
      <c r="C61" s="995"/>
      <c r="D61" s="966"/>
      <c r="E61" s="966"/>
      <c r="F61" s="966"/>
      <c r="G61" s="966"/>
      <c r="H61" s="168"/>
      <c r="I61" s="168"/>
      <c r="J61" s="169"/>
      <c r="K61" s="169"/>
      <c r="L61" s="170"/>
      <c r="M61" s="170"/>
    </row>
    <row r="62" spans="1:13" x14ac:dyDescent="0.25">
      <c r="A62" s="994"/>
      <c r="B62" s="995"/>
      <c r="C62" s="995"/>
      <c r="D62" s="966"/>
      <c r="E62" s="966"/>
      <c r="F62" s="966"/>
      <c r="G62" s="966"/>
      <c r="H62" s="168"/>
      <c r="I62" s="168"/>
      <c r="J62" s="169"/>
      <c r="K62" s="169"/>
      <c r="L62" s="170"/>
      <c r="M62" s="170"/>
    </row>
    <row r="63" spans="1:13" x14ac:dyDescent="0.25">
      <c r="A63" s="994"/>
      <c r="B63" s="995"/>
      <c r="C63" s="995"/>
      <c r="D63" s="966"/>
      <c r="E63" s="966"/>
      <c r="F63" s="966"/>
      <c r="G63" s="966"/>
      <c r="H63" s="168"/>
      <c r="I63" s="168"/>
      <c r="J63" s="169"/>
      <c r="K63" s="169"/>
      <c r="L63" s="170"/>
      <c r="M63" s="170"/>
    </row>
    <row r="64" spans="1:13" x14ac:dyDescent="0.25">
      <c r="A64" s="994"/>
      <c r="B64" s="995"/>
      <c r="C64" s="995"/>
      <c r="D64" s="966"/>
      <c r="E64" s="966"/>
      <c r="F64" s="966"/>
      <c r="G64" s="966"/>
      <c r="H64" s="168"/>
      <c r="I64" s="168"/>
      <c r="J64" s="169"/>
      <c r="K64" s="169"/>
      <c r="L64" s="170"/>
      <c r="M64" s="170"/>
    </row>
    <row r="65" spans="1:13" x14ac:dyDescent="0.25">
      <c r="A65" s="994"/>
      <c r="B65" s="995"/>
      <c r="C65" s="995"/>
      <c r="D65" s="966"/>
      <c r="E65" s="966"/>
      <c r="F65" s="966"/>
      <c r="G65" s="966"/>
      <c r="H65" s="168"/>
      <c r="I65" s="168"/>
      <c r="J65" s="169"/>
      <c r="K65" s="169"/>
      <c r="L65" s="170"/>
      <c r="M65" s="170"/>
    </row>
    <row r="66" spans="1:13" x14ac:dyDescent="0.25">
      <c r="A66" s="994"/>
      <c r="B66" s="995"/>
      <c r="C66" s="995"/>
      <c r="D66" s="966"/>
      <c r="E66" s="966"/>
      <c r="F66" s="966"/>
      <c r="G66" s="966"/>
      <c r="H66" s="168"/>
      <c r="I66" s="168"/>
      <c r="J66" s="169"/>
      <c r="K66" s="169"/>
      <c r="L66" s="170"/>
      <c r="M66" s="170"/>
    </row>
    <row r="67" spans="1:13" x14ac:dyDescent="0.25">
      <c r="A67" s="994"/>
      <c r="B67" s="995"/>
      <c r="C67" s="995"/>
      <c r="D67" s="966"/>
      <c r="E67" s="966"/>
      <c r="F67" s="966"/>
      <c r="G67" s="966"/>
      <c r="H67" s="168"/>
      <c r="I67" s="168"/>
      <c r="J67" s="169"/>
      <c r="K67" s="169"/>
      <c r="L67" s="170"/>
      <c r="M67" s="170"/>
    </row>
    <row r="68" spans="1:13" x14ac:dyDescent="0.25">
      <c r="A68" s="994"/>
      <c r="B68" s="995"/>
      <c r="C68" s="995"/>
      <c r="D68" s="966"/>
      <c r="E68" s="966"/>
      <c r="F68" s="966"/>
      <c r="G68" s="966"/>
      <c r="H68" s="168"/>
      <c r="I68" s="168"/>
      <c r="J68" s="169"/>
      <c r="K68" s="169"/>
      <c r="L68" s="170"/>
      <c r="M68" s="170"/>
    </row>
    <row r="69" spans="1:13" x14ac:dyDescent="0.25">
      <c r="A69" s="994"/>
      <c r="B69" s="995"/>
      <c r="C69" s="995"/>
      <c r="D69" s="966"/>
      <c r="E69" s="966"/>
      <c r="F69" s="966"/>
      <c r="G69" s="966"/>
      <c r="H69" s="168"/>
      <c r="I69" s="168"/>
      <c r="J69" s="169"/>
      <c r="K69" s="169"/>
      <c r="L69" s="170"/>
      <c r="M69" s="170"/>
    </row>
    <row r="70" spans="1:13" x14ac:dyDescent="0.25">
      <c r="A70" s="994"/>
      <c r="B70" s="995"/>
      <c r="C70" s="995"/>
      <c r="D70" s="966"/>
      <c r="E70" s="966"/>
      <c r="F70" s="966"/>
      <c r="G70" s="966"/>
      <c r="H70" s="168"/>
      <c r="I70" s="168"/>
      <c r="J70" s="169"/>
      <c r="K70" s="169"/>
      <c r="L70" s="170"/>
      <c r="M70" s="170"/>
    </row>
    <row r="71" spans="1:13" x14ac:dyDescent="0.25">
      <c r="A71" s="994"/>
      <c r="B71" s="995"/>
      <c r="C71" s="995"/>
      <c r="D71" s="966"/>
      <c r="E71" s="966"/>
      <c r="F71" s="966"/>
      <c r="G71" s="966"/>
      <c r="H71" s="168"/>
      <c r="I71" s="168"/>
      <c r="J71" s="169"/>
      <c r="K71" s="169"/>
      <c r="L71" s="170"/>
      <c r="M71" s="170"/>
    </row>
    <row r="72" spans="1:13" x14ac:dyDescent="0.25">
      <c r="A72" s="994"/>
      <c r="B72" s="995"/>
      <c r="C72" s="995"/>
      <c r="D72" s="966"/>
      <c r="E72" s="966"/>
      <c r="F72" s="966"/>
      <c r="G72" s="966"/>
      <c r="H72" s="168"/>
      <c r="I72" s="168"/>
      <c r="J72" s="169"/>
      <c r="K72" s="169"/>
      <c r="L72" s="170"/>
      <c r="M72" s="170"/>
    </row>
    <row r="73" spans="1:13" x14ac:dyDescent="0.25">
      <c r="A73" s="994"/>
      <c r="B73" s="995"/>
      <c r="C73" s="995"/>
      <c r="D73" s="966"/>
      <c r="E73" s="966"/>
      <c r="F73" s="966"/>
      <c r="G73" s="966"/>
      <c r="H73" s="168"/>
      <c r="I73" s="168"/>
      <c r="J73" s="169"/>
      <c r="K73" s="169"/>
      <c r="L73" s="170"/>
      <c r="M73" s="170"/>
    </row>
    <row r="74" spans="1:13" x14ac:dyDescent="0.25">
      <c r="A74" s="994"/>
      <c r="B74" s="995"/>
      <c r="C74" s="995"/>
      <c r="D74" s="966"/>
      <c r="E74" s="966"/>
      <c r="F74" s="966"/>
      <c r="G74" s="966"/>
      <c r="H74" s="168"/>
      <c r="I74" s="168"/>
      <c r="J74" s="169"/>
      <c r="K74" s="169"/>
      <c r="L74" s="170"/>
      <c r="M74" s="170"/>
    </row>
    <row r="75" spans="1:13" x14ac:dyDescent="0.25">
      <c r="A75" s="994"/>
      <c r="B75" s="995"/>
      <c r="C75" s="995"/>
      <c r="D75" s="966"/>
      <c r="E75" s="966"/>
      <c r="F75" s="966"/>
      <c r="G75" s="966"/>
      <c r="H75" s="168"/>
      <c r="I75" s="168"/>
      <c r="J75" s="169"/>
      <c r="K75" s="169"/>
      <c r="L75" s="170"/>
      <c r="M75" s="170"/>
    </row>
    <row r="76" spans="1:13" x14ac:dyDescent="0.25">
      <c r="A76" s="994"/>
      <c r="B76" s="995"/>
      <c r="C76" s="995"/>
      <c r="D76" s="966"/>
      <c r="E76" s="966"/>
      <c r="F76" s="966"/>
      <c r="G76" s="966"/>
      <c r="H76" s="168"/>
      <c r="I76" s="168"/>
      <c r="J76" s="169"/>
      <c r="K76" s="169"/>
      <c r="L76" s="170"/>
      <c r="M76" s="170"/>
    </row>
    <row r="77" spans="1:13" x14ac:dyDescent="0.25">
      <c r="A77" s="994"/>
      <c r="B77" s="995"/>
      <c r="C77" s="995"/>
      <c r="D77" s="966"/>
      <c r="E77" s="966"/>
      <c r="F77" s="966"/>
      <c r="G77" s="966"/>
      <c r="H77" s="168"/>
      <c r="I77" s="168"/>
      <c r="J77" s="169"/>
      <c r="K77" s="169"/>
      <c r="L77" s="170"/>
      <c r="M77" s="170"/>
    </row>
    <row r="78" spans="1:13" x14ac:dyDescent="0.25">
      <c r="A78" s="994"/>
      <c r="B78" s="995"/>
      <c r="C78" s="995"/>
      <c r="D78" s="966"/>
      <c r="E78" s="966"/>
      <c r="F78" s="966"/>
      <c r="G78" s="966"/>
      <c r="H78" s="168"/>
      <c r="I78" s="168"/>
      <c r="J78" s="169"/>
      <c r="K78" s="169"/>
      <c r="L78" s="170"/>
      <c r="M78" s="170"/>
    </row>
    <row r="79" spans="1:13" x14ac:dyDescent="0.25">
      <c r="A79" s="994"/>
      <c r="B79" s="995"/>
      <c r="C79" s="995"/>
      <c r="D79" s="966"/>
      <c r="E79" s="966"/>
      <c r="F79" s="966"/>
      <c r="G79" s="966"/>
      <c r="H79" s="168"/>
      <c r="I79" s="168"/>
      <c r="J79" s="169"/>
      <c r="K79" s="169"/>
      <c r="L79" s="170"/>
      <c r="M79" s="170"/>
    </row>
    <row r="80" spans="1:13" x14ac:dyDescent="0.25">
      <c r="A80" s="994"/>
      <c r="B80" s="995"/>
      <c r="C80" s="995"/>
      <c r="D80" s="998"/>
      <c r="E80" s="998"/>
      <c r="F80" s="998"/>
      <c r="G80" s="998"/>
      <c r="H80" s="176"/>
      <c r="I80" s="176"/>
      <c r="J80" s="170"/>
      <c r="K80" s="170"/>
      <c r="L80" s="170"/>
      <c r="M80" s="170"/>
    </row>
    <row r="81" spans="1:13" x14ac:dyDescent="0.25">
      <c r="A81" s="994"/>
      <c r="B81" s="995"/>
      <c r="C81" s="995"/>
      <c r="D81" s="998"/>
      <c r="E81" s="998"/>
      <c r="F81" s="998"/>
      <c r="G81" s="998"/>
      <c r="H81" s="176"/>
      <c r="I81" s="176"/>
      <c r="J81" s="170"/>
      <c r="K81" s="170"/>
      <c r="L81" s="170"/>
      <c r="M81" s="170"/>
    </row>
    <row r="82" spans="1:13" x14ac:dyDescent="0.25">
      <c r="A82" s="994"/>
      <c r="B82" s="995"/>
      <c r="C82" s="995"/>
      <c r="D82" s="998"/>
      <c r="E82" s="998"/>
      <c r="F82" s="998"/>
      <c r="G82" s="998"/>
      <c r="H82" s="176"/>
      <c r="I82" s="176"/>
      <c r="J82" s="170"/>
      <c r="K82" s="170"/>
      <c r="L82" s="170"/>
      <c r="M82" s="170"/>
    </row>
    <row r="83" spans="1:13" x14ac:dyDescent="0.25">
      <c r="A83" s="994"/>
      <c r="B83" s="995"/>
      <c r="C83" s="995"/>
      <c r="D83" s="998"/>
      <c r="E83" s="998"/>
      <c r="F83" s="998"/>
      <c r="G83" s="998"/>
      <c r="H83" s="176"/>
      <c r="I83" s="176"/>
      <c r="J83" s="170"/>
      <c r="K83" s="170"/>
      <c r="L83" s="170"/>
      <c r="M83" s="170"/>
    </row>
    <row r="84" spans="1:13" x14ac:dyDescent="0.25">
      <c r="A84" s="994"/>
      <c r="B84" s="995"/>
      <c r="C84" s="995"/>
      <c r="D84" s="998"/>
      <c r="E84" s="998"/>
      <c r="F84" s="998"/>
      <c r="G84" s="998"/>
      <c r="H84" s="176"/>
      <c r="I84" s="176"/>
      <c r="J84" s="170"/>
      <c r="K84" s="170"/>
      <c r="L84" s="170"/>
      <c r="M84" s="170"/>
    </row>
    <row r="85" spans="1:13" x14ac:dyDescent="0.25">
      <c r="A85" s="994"/>
      <c r="B85" s="995"/>
      <c r="C85" s="995"/>
      <c r="D85" s="998"/>
      <c r="E85" s="998"/>
      <c r="F85" s="998"/>
      <c r="G85" s="998"/>
      <c r="H85" s="176"/>
      <c r="I85" s="176"/>
      <c r="J85" s="170"/>
      <c r="K85" s="170"/>
      <c r="L85" s="170"/>
      <c r="M85" s="170"/>
    </row>
    <row r="86" spans="1:13" x14ac:dyDescent="0.25">
      <c r="A86" s="994"/>
      <c r="B86" s="995"/>
      <c r="C86" s="995"/>
      <c r="D86" s="998"/>
      <c r="E86" s="998"/>
      <c r="F86" s="998"/>
      <c r="G86" s="998"/>
      <c r="H86" s="176"/>
      <c r="I86" s="176"/>
      <c r="J86" s="170"/>
      <c r="K86" s="170"/>
      <c r="L86" s="170"/>
      <c r="M86" s="170"/>
    </row>
    <row r="87" spans="1:13" x14ac:dyDescent="0.25">
      <c r="A87" s="994"/>
      <c r="B87" s="995"/>
      <c r="C87" s="995"/>
      <c r="D87" s="998"/>
      <c r="E87" s="998"/>
      <c r="F87" s="998"/>
      <c r="G87" s="998"/>
      <c r="H87" s="176"/>
      <c r="I87" s="176"/>
      <c r="J87" s="170"/>
      <c r="K87" s="170"/>
      <c r="L87" s="170"/>
      <c r="M87" s="170"/>
    </row>
    <row r="88" spans="1:13" x14ac:dyDescent="0.25">
      <c r="A88" s="994"/>
      <c r="B88" s="995"/>
      <c r="C88" s="995"/>
      <c r="D88" s="998"/>
      <c r="E88" s="998"/>
      <c r="F88" s="998"/>
      <c r="G88" s="998"/>
      <c r="H88" s="176"/>
      <c r="I88" s="176"/>
      <c r="J88" s="170"/>
      <c r="K88" s="170"/>
      <c r="L88" s="170"/>
      <c r="M88" s="170"/>
    </row>
    <row r="89" spans="1:13" x14ac:dyDescent="0.25">
      <c r="A89" s="994"/>
      <c r="B89" s="995"/>
      <c r="C89" s="995"/>
      <c r="D89" s="998"/>
      <c r="E89" s="998"/>
      <c r="F89" s="998"/>
      <c r="G89" s="998"/>
      <c r="H89" s="176"/>
      <c r="I89" s="176"/>
      <c r="J89" s="170"/>
      <c r="K89" s="170"/>
      <c r="L89" s="170"/>
      <c r="M89" s="170"/>
    </row>
    <row r="90" spans="1:13" x14ac:dyDescent="0.25">
      <c r="A90" s="994"/>
      <c r="B90" s="995"/>
      <c r="C90" s="995"/>
      <c r="D90" s="998"/>
      <c r="E90" s="998"/>
      <c r="F90" s="998"/>
      <c r="G90" s="998"/>
      <c r="H90" s="176"/>
      <c r="I90" s="176"/>
      <c r="J90" s="170"/>
      <c r="K90" s="170"/>
      <c r="L90" s="170"/>
      <c r="M90" s="170"/>
    </row>
    <row r="91" spans="1:13" x14ac:dyDescent="0.25">
      <c r="A91" s="994"/>
      <c r="B91" s="995"/>
      <c r="C91" s="995"/>
      <c r="D91" s="998"/>
      <c r="E91" s="998"/>
      <c r="F91" s="998"/>
      <c r="G91" s="998"/>
      <c r="H91" s="176"/>
      <c r="I91" s="176"/>
      <c r="J91" s="170"/>
      <c r="K91" s="170"/>
      <c r="L91" s="170"/>
      <c r="M91" s="170"/>
    </row>
    <row r="92" spans="1:13" x14ac:dyDescent="0.25">
      <c r="A92" s="994"/>
      <c r="B92" s="995"/>
      <c r="C92" s="995"/>
      <c r="D92" s="998"/>
      <c r="E92" s="998"/>
      <c r="F92" s="998"/>
      <c r="G92" s="998"/>
      <c r="H92" s="176"/>
      <c r="I92" s="176"/>
      <c r="J92" s="170"/>
      <c r="K92" s="170"/>
      <c r="L92" s="170"/>
      <c r="M92" s="170"/>
    </row>
    <row r="93" spans="1:13" x14ac:dyDescent="0.25">
      <c r="A93" s="994"/>
      <c r="B93" s="995"/>
      <c r="C93" s="995"/>
      <c r="D93" s="998"/>
      <c r="E93" s="998"/>
      <c r="F93" s="998"/>
      <c r="G93" s="998"/>
      <c r="H93" s="176"/>
      <c r="I93" s="176"/>
      <c r="J93" s="170"/>
      <c r="K93" s="170"/>
      <c r="L93" s="170"/>
      <c r="M93" s="170"/>
    </row>
    <row r="94" spans="1:13" x14ac:dyDescent="0.25">
      <c r="A94" s="994"/>
      <c r="B94" s="995"/>
      <c r="C94" s="995"/>
      <c r="D94" s="998"/>
      <c r="E94" s="998"/>
      <c r="F94" s="998"/>
      <c r="G94" s="998"/>
      <c r="H94" s="176"/>
      <c r="I94" s="176"/>
      <c r="J94" s="170"/>
      <c r="K94" s="170"/>
      <c r="L94" s="170"/>
      <c r="M94" s="170"/>
    </row>
    <row r="95" spans="1:13" x14ac:dyDescent="0.25">
      <c r="A95" s="994"/>
      <c r="B95" s="995"/>
      <c r="C95" s="995"/>
      <c r="D95" s="998"/>
      <c r="E95" s="998"/>
      <c r="F95" s="998"/>
      <c r="G95" s="998"/>
      <c r="H95" s="176"/>
      <c r="I95" s="176"/>
      <c r="J95" s="170"/>
      <c r="K95" s="170"/>
      <c r="L95" s="170"/>
      <c r="M95" s="170"/>
    </row>
    <row r="96" spans="1:13" x14ac:dyDescent="0.25">
      <c r="A96" s="994"/>
      <c r="B96" s="995"/>
      <c r="C96" s="995"/>
      <c r="D96" s="998"/>
      <c r="E96" s="998"/>
      <c r="F96" s="998"/>
      <c r="G96" s="998"/>
      <c r="H96" s="176"/>
      <c r="I96" s="176"/>
      <c r="J96" s="170"/>
      <c r="K96" s="170"/>
      <c r="L96" s="170"/>
      <c r="M96" s="170"/>
    </row>
    <row r="97" spans="1:13" x14ac:dyDescent="0.25">
      <c r="A97" s="994"/>
      <c r="B97" s="995"/>
      <c r="C97" s="995"/>
      <c r="D97" s="998"/>
      <c r="E97" s="998"/>
      <c r="F97" s="998"/>
      <c r="G97" s="998"/>
      <c r="H97" s="176"/>
      <c r="I97" s="176"/>
      <c r="J97" s="170"/>
      <c r="K97" s="170"/>
      <c r="L97" s="170"/>
      <c r="M97" s="170"/>
    </row>
    <row r="98" spans="1:13" x14ac:dyDescent="0.25">
      <c r="A98" s="994"/>
      <c r="B98" s="995"/>
      <c r="C98" s="995"/>
      <c r="D98" s="998"/>
      <c r="E98" s="998"/>
      <c r="F98" s="998"/>
      <c r="G98" s="998"/>
      <c r="H98" s="176"/>
      <c r="I98" s="176"/>
      <c r="J98" s="170"/>
      <c r="K98" s="170"/>
      <c r="L98" s="170"/>
      <c r="M98" s="170"/>
    </row>
    <row r="99" spans="1:13" x14ac:dyDescent="0.25">
      <c r="A99" s="994"/>
      <c r="B99" s="995"/>
      <c r="C99" s="995"/>
      <c r="D99" s="998"/>
      <c r="E99" s="998"/>
      <c r="F99" s="998"/>
      <c r="G99" s="998"/>
      <c r="H99" s="176"/>
      <c r="I99" s="176"/>
      <c r="J99" s="170"/>
      <c r="K99" s="170"/>
      <c r="L99" s="170"/>
      <c r="M99" s="170"/>
    </row>
    <row r="100" spans="1:13" x14ac:dyDescent="0.25">
      <c r="A100" s="994"/>
      <c r="B100" s="995"/>
      <c r="C100" s="995"/>
      <c r="D100" s="998"/>
      <c r="E100" s="998"/>
      <c r="F100" s="998"/>
      <c r="G100" s="998"/>
      <c r="H100" s="176"/>
      <c r="I100" s="176"/>
      <c r="J100" s="170"/>
      <c r="K100" s="170"/>
      <c r="L100" s="170"/>
      <c r="M100" s="170"/>
    </row>
    <row r="101" spans="1:13" x14ac:dyDescent="0.25">
      <c r="A101" s="994"/>
      <c r="B101" s="995"/>
      <c r="C101" s="995"/>
      <c r="D101" s="998"/>
      <c r="E101" s="998"/>
      <c r="F101" s="998"/>
      <c r="G101" s="998"/>
      <c r="H101" s="176"/>
      <c r="I101" s="176"/>
      <c r="J101" s="170"/>
      <c r="K101" s="170"/>
      <c r="L101" s="170"/>
      <c r="M101" s="170"/>
    </row>
    <row r="102" spans="1:13" x14ac:dyDescent="0.25">
      <c r="A102" s="994"/>
      <c r="B102" s="995"/>
      <c r="C102" s="995"/>
      <c r="D102" s="998"/>
      <c r="E102" s="998"/>
      <c r="F102" s="998"/>
      <c r="G102" s="998"/>
      <c r="H102" s="176"/>
      <c r="I102" s="176"/>
      <c r="J102" s="170"/>
      <c r="K102" s="170"/>
      <c r="L102" s="170"/>
      <c r="M102" s="170"/>
    </row>
    <row r="103" spans="1:13" x14ac:dyDescent="0.25">
      <c r="A103" s="994"/>
      <c r="B103" s="995"/>
      <c r="C103" s="995"/>
      <c r="D103" s="998"/>
      <c r="E103" s="998"/>
      <c r="F103" s="998"/>
      <c r="G103" s="998"/>
      <c r="H103" s="176"/>
      <c r="I103" s="176"/>
      <c r="J103" s="170"/>
      <c r="K103" s="170"/>
      <c r="L103" s="170"/>
      <c r="M103" s="170"/>
    </row>
    <row r="104" spans="1:13" x14ac:dyDescent="0.25">
      <c r="A104" s="994"/>
      <c r="B104" s="995"/>
      <c r="C104" s="995"/>
      <c r="D104" s="998"/>
      <c r="E104" s="998"/>
      <c r="F104" s="998"/>
      <c r="G104" s="998"/>
      <c r="H104" s="170"/>
      <c r="I104" s="170"/>
      <c r="J104" s="170"/>
      <c r="K104" s="170"/>
      <c r="L104" s="170"/>
      <c r="M104" s="170"/>
    </row>
    <row r="105" spans="1:13" x14ac:dyDescent="0.25">
      <c r="A105" s="994"/>
      <c r="B105" s="995"/>
      <c r="C105" s="995"/>
      <c r="D105" s="998"/>
      <c r="E105" s="998"/>
      <c r="F105" s="998"/>
      <c r="G105" s="998"/>
      <c r="H105" s="170"/>
      <c r="I105" s="170"/>
      <c r="J105" s="170"/>
      <c r="K105" s="170"/>
      <c r="L105" s="170"/>
      <c r="M105" s="170"/>
    </row>
    <row r="106" spans="1:13" x14ac:dyDescent="0.25">
      <c r="A106" s="994"/>
      <c r="B106" s="995"/>
      <c r="C106" s="995"/>
      <c r="D106" s="998"/>
      <c r="E106" s="998"/>
      <c r="F106" s="998"/>
      <c r="G106" s="998"/>
      <c r="H106" s="170"/>
      <c r="I106" s="170"/>
      <c r="J106" s="170"/>
      <c r="K106" s="170"/>
      <c r="L106" s="170"/>
      <c r="M106" s="170"/>
    </row>
    <row r="107" spans="1:13" x14ac:dyDescent="0.25">
      <c r="A107" s="994"/>
      <c r="B107" s="995"/>
      <c r="C107" s="995"/>
      <c r="D107" s="998"/>
      <c r="E107" s="998"/>
      <c r="F107" s="998"/>
      <c r="G107" s="998"/>
      <c r="H107" s="170"/>
      <c r="I107" s="170"/>
      <c r="J107" s="170"/>
      <c r="K107" s="170"/>
      <c r="L107" s="170"/>
      <c r="M107" s="170"/>
    </row>
    <row r="108" spans="1:13" x14ac:dyDescent="0.25">
      <c r="A108" s="994"/>
      <c r="B108" s="995"/>
      <c r="C108" s="995"/>
      <c r="D108" s="998"/>
      <c r="E108" s="998"/>
      <c r="F108" s="998"/>
      <c r="G108" s="998"/>
      <c r="H108" s="170"/>
      <c r="I108" s="170"/>
      <c r="J108" s="170"/>
      <c r="K108" s="170"/>
      <c r="L108" s="170"/>
      <c r="M108" s="170"/>
    </row>
    <row r="109" spans="1:13" x14ac:dyDescent="0.25">
      <c r="A109" s="994"/>
      <c r="B109" s="995"/>
      <c r="C109" s="995"/>
      <c r="D109" s="998"/>
      <c r="E109" s="998"/>
      <c r="F109" s="998"/>
      <c r="G109" s="998"/>
      <c r="H109" s="170"/>
      <c r="I109" s="170"/>
      <c r="J109" s="170"/>
      <c r="K109" s="170"/>
      <c r="L109" s="170"/>
      <c r="M109" s="170"/>
    </row>
    <row r="110" spans="1:13" x14ac:dyDescent="0.25">
      <c r="A110" s="994"/>
      <c r="B110" s="995"/>
      <c r="C110" s="995"/>
      <c r="D110" s="998"/>
      <c r="E110" s="998"/>
      <c r="F110" s="998"/>
      <c r="G110" s="998"/>
      <c r="H110" s="170"/>
      <c r="I110" s="170"/>
      <c r="J110" s="170"/>
      <c r="K110" s="170"/>
      <c r="L110" s="170"/>
      <c r="M110" s="170"/>
    </row>
    <row r="111" spans="1:13" x14ac:dyDescent="0.25">
      <c r="A111" s="994"/>
      <c r="B111" s="995"/>
      <c r="C111" s="995"/>
      <c r="D111" s="998"/>
      <c r="E111" s="998"/>
      <c r="F111" s="998"/>
      <c r="G111" s="998"/>
      <c r="H111" s="170"/>
      <c r="I111" s="170"/>
      <c r="J111" s="170"/>
      <c r="K111" s="170"/>
      <c r="L111" s="170"/>
      <c r="M111" s="170"/>
    </row>
    <row r="112" spans="1:13" x14ac:dyDescent="0.25">
      <c r="A112" s="994"/>
      <c r="B112" s="995"/>
      <c r="C112" s="995"/>
      <c r="D112" s="998"/>
      <c r="E112" s="998"/>
      <c r="F112" s="998"/>
      <c r="G112" s="998"/>
      <c r="H112" s="170"/>
      <c r="I112" s="170"/>
      <c r="J112" s="170"/>
      <c r="K112" s="170"/>
      <c r="L112" s="170"/>
      <c r="M112" s="170"/>
    </row>
    <row r="113" spans="1:13" x14ac:dyDescent="0.25">
      <c r="A113" s="994"/>
      <c r="B113" s="995"/>
      <c r="C113" s="995"/>
      <c r="D113" s="998"/>
      <c r="E113" s="998"/>
      <c r="F113" s="998"/>
      <c r="G113" s="998"/>
      <c r="H113" s="170"/>
      <c r="I113" s="170"/>
      <c r="J113" s="170"/>
      <c r="K113" s="170"/>
      <c r="L113" s="170"/>
      <c r="M113" s="170"/>
    </row>
    <row r="114" spans="1:13" x14ac:dyDescent="0.25">
      <c r="A114" s="994"/>
      <c r="B114" s="995"/>
      <c r="C114" s="995"/>
      <c r="D114" s="998"/>
      <c r="E114" s="998"/>
      <c r="F114" s="998"/>
      <c r="G114" s="998"/>
      <c r="H114" s="170"/>
      <c r="I114" s="170"/>
      <c r="J114" s="170"/>
      <c r="K114" s="170"/>
      <c r="L114" s="170"/>
      <c r="M114" s="170"/>
    </row>
    <row r="115" spans="1:13" x14ac:dyDescent="0.25">
      <c r="A115" s="994"/>
      <c r="B115" s="995"/>
      <c r="C115" s="995"/>
      <c r="D115" s="998"/>
      <c r="E115" s="998"/>
      <c r="F115" s="998"/>
      <c r="G115" s="998"/>
      <c r="H115" s="170"/>
      <c r="I115" s="170"/>
      <c r="J115" s="170"/>
      <c r="K115" s="170"/>
      <c r="L115" s="170"/>
      <c r="M115" s="170"/>
    </row>
    <row r="116" spans="1:13" x14ac:dyDescent="0.25">
      <c r="A116" s="994"/>
      <c r="B116" s="995"/>
      <c r="C116" s="995"/>
      <c r="D116" s="998"/>
      <c r="E116" s="998"/>
      <c r="F116" s="998"/>
      <c r="G116" s="998"/>
      <c r="H116" s="170"/>
      <c r="I116" s="170"/>
      <c r="J116" s="170"/>
      <c r="K116" s="170"/>
      <c r="L116" s="170"/>
      <c r="M116" s="170"/>
    </row>
    <row r="117" spans="1:13" x14ac:dyDescent="0.25">
      <c r="A117" s="994"/>
      <c r="B117" s="995"/>
      <c r="C117" s="995"/>
      <c r="D117" s="998"/>
      <c r="E117" s="998"/>
      <c r="F117" s="998"/>
      <c r="G117" s="998"/>
      <c r="H117" s="170"/>
      <c r="I117" s="170"/>
      <c r="J117" s="170"/>
      <c r="K117" s="170"/>
      <c r="L117" s="170"/>
      <c r="M117" s="170"/>
    </row>
    <row r="118" spans="1:13" x14ac:dyDescent="0.25">
      <c r="A118" s="994"/>
      <c r="B118" s="995"/>
      <c r="C118" s="995"/>
      <c r="D118" s="998"/>
      <c r="E118" s="998"/>
      <c r="F118" s="998"/>
      <c r="G118" s="998"/>
      <c r="H118" s="170"/>
      <c r="I118" s="170"/>
      <c r="J118" s="170"/>
      <c r="K118" s="170"/>
      <c r="L118" s="170"/>
      <c r="M118" s="170"/>
    </row>
    <row r="119" spans="1:13" x14ac:dyDescent="0.25">
      <c r="A119" s="994"/>
      <c r="B119" s="995"/>
      <c r="C119" s="995"/>
      <c r="D119" s="998"/>
      <c r="E119" s="998"/>
      <c r="F119" s="998"/>
      <c r="G119" s="998"/>
      <c r="H119" s="170"/>
      <c r="I119" s="170"/>
      <c r="J119" s="170"/>
      <c r="K119" s="170"/>
      <c r="L119" s="170"/>
      <c r="M119" s="170"/>
    </row>
    <row r="120" spans="1:13" x14ac:dyDescent="0.25">
      <c r="A120" s="994"/>
      <c r="B120" s="995"/>
      <c r="C120" s="995"/>
      <c r="D120" s="998"/>
      <c r="E120" s="998"/>
      <c r="F120" s="998"/>
      <c r="G120" s="998"/>
      <c r="H120" s="170"/>
      <c r="I120" s="170"/>
      <c r="J120" s="170"/>
      <c r="K120" s="170"/>
      <c r="L120" s="170"/>
      <c r="M120" s="170"/>
    </row>
    <row r="121" spans="1:13" x14ac:dyDescent="0.25">
      <c r="A121" s="994"/>
      <c r="B121" s="995"/>
      <c r="C121" s="995"/>
      <c r="D121" s="998"/>
      <c r="E121" s="998"/>
      <c r="F121" s="998"/>
      <c r="G121" s="998"/>
      <c r="H121" s="170"/>
      <c r="I121" s="170"/>
      <c r="J121" s="170"/>
      <c r="K121" s="170"/>
      <c r="L121" s="170"/>
      <c r="M121" s="170"/>
    </row>
    <row r="122" spans="1:13" x14ac:dyDescent="0.25">
      <c r="A122" s="994"/>
      <c r="B122" s="995"/>
      <c r="C122" s="995"/>
      <c r="D122" s="998"/>
      <c r="E122" s="998"/>
      <c r="F122" s="998"/>
      <c r="G122" s="998"/>
      <c r="H122" s="170"/>
      <c r="I122" s="170"/>
      <c r="J122" s="170"/>
      <c r="K122" s="170"/>
      <c r="L122" s="170"/>
      <c r="M122" s="170"/>
    </row>
    <row r="123" spans="1:13" x14ac:dyDescent="0.25">
      <c r="A123" s="994"/>
      <c r="B123" s="995"/>
      <c r="C123" s="995"/>
      <c r="D123" s="998"/>
      <c r="E123" s="998"/>
      <c r="F123" s="998"/>
      <c r="G123" s="998"/>
      <c r="H123" s="170"/>
      <c r="I123" s="170"/>
      <c r="J123" s="170"/>
      <c r="K123" s="170"/>
      <c r="L123" s="170"/>
      <c r="M123" s="170"/>
    </row>
    <row r="124" spans="1:13" x14ac:dyDescent="0.25">
      <c r="A124" s="994"/>
      <c r="B124" s="995"/>
      <c r="C124" s="995"/>
      <c r="D124" s="998"/>
      <c r="E124" s="998"/>
      <c r="F124" s="998"/>
      <c r="G124" s="998"/>
      <c r="H124" s="170"/>
      <c r="I124" s="170"/>
      <c r="J124" s="170"/>
      <c r="K124" s="170"/>
      <c r="L124" s="170"/>
      <c r="M124" s="170"/>
    </row>
    <row r="125" spans="1:13" x14ac:dyDescent="0.25">
      <c r="A125" s="994"/>
      <c r="B125" s="995"/>
      <c r="C125" s="995"/>
      <c r="D125" s="998"/>
      <c r="E125" s="998"/>
      <c r="F125" s="998"/>
      <c r="G125" s="998"/>
      <c r="H125" s="170"/>
      <c r="I125" s="170"/>
      <c r="J125" s="170"/>
      <c r="K125" s="170"/>
      <c r="L125" s="170"/>
      <c r="M125" s="170"/>
    </row>
    <row r="126" spans="1:13" x14ac:dyDescent="0.25">
      <c r="A126" s="994"/>
      <c r="B126" s="995"/>
      <c r="C126" s="995"/>
      <c r="D126" s="998"/>
      <c r="E126" s="998"/>
      <c r="F126" s="998"/>
      <c r="G126" s="998"/>
      <c r="H126" s="170"/>
      <c r="I126" s="170"/>
      <c r="J126" s="170"/>
      <c r="K126" s="170"/>
      <c r="L126" s="170"/>
      <c r="M126" s="170"/>
    </row>
    <row r="127" spans="1:13" x14ac:dyDescent="0.25">
      <c r="A127" s="994"/>
      <c r="B127" s="995"/>
      <c r="C127" s="995"/>
      <c r="D127" s="998"/>
      <c r="E127" s="998"/>
      <c r="F127" s="998"/>
      <c r="G127" s="998"/>
      <c r="H127" s="170"/>
      <c r="I127" s="170"/>
      <c r="J127" s="170"/>
      <c r="K127" s="170"/>
      <c r="L127" s="170"/>
      <c r="M127" s="170"/>
    </row>
    <row r="128" spans="1:13" x14ac:dyDescent="0.25">
      <c r="A128" s="994"/>
      <c r="B128" s="995"/>
      <c r="C128" s="995"/>
      <c r="D128" s="998"/>
      <c r="E128" s="998"/>
      <c r="F128" s="998"/>
      <c r="G128" s="998"/>
      <c r="H128" s="170"/>
      <c r="I128" s="170"/>
      <c r="J128" s="170"/>
      <c r="K128" s="170"/>
      <c r="L128" s="170"/>
      <c r="M128" s="170"/>
    </row>
    <row r="129" spans="1:13" x14ac:dyDescent="0.25">
      <c r="A129" s="994"/>
      <c r="B129" s="995"/>
      <c r="C129" s="995"/>
      <c r="D129" s="998"/>
      <c r="E129" s="998"/>
      <c r="F129" s="998"/>
      <c r="G129" s="998"/>
      <c r="H129" s="170"/>
      <c r="I129" s="170"/>
      <c r="J129" s="170"/>
      <c r="K129" s="170"/>
      <c r="L129" s="170"/>
      <c r="M129" s="170"/>
    </row>
    <row r="130" spans="1:13" x14ac:dyDescent="0.25">
      <c r="A130" s="994"/>
      <c r="B130" s="995"/>
      <c r="C130" s="995"/>
      <c r="D130" s="998"/>
      <c r="E130" s="998"/>
      <c r="F130" s="998"/>
      <c r="G130" s="998"/>
      <c r="H130" s="170"/>
      <c r="I130" s="170"/>
      <c r="J130" s="170"/>
      <c r="K130" s="170"/>
      <c r="L130" s="170"/>
      <c r="M130" s="170"/>
    </row>
    <row r="131" spans="1:13" x14ac:dyDescent="0.25">
      <c r="A131" s="994"/>
      <c r="B131" s="995"/>
      <c r="C131" s="995"/>
      <c r="D131" s="998"/>
      <c r="E131" s="998"/>
      <c r="F131" s="998"/>
      <c r="G131" s="998"/>
      <c r="H131" s="170"/>
      <c r="I131" s="170"/>
      <c r="J131" s="170"/>
      <c r="K131" s="170"/>
      <c r="L131" s="170"/>
      <c r="M131" s="170"/>
    </row>
    <row r="132" spans="1:13" x14ac:dyDescent="0.25">
      <c r="A132" s="994"/>
      <c r="B132" s="995"/>
      <c r="C132" s="995"/>
      <c r="D132" s="998"/>
      <c r="E132" s="998"/>
      <c r="F132" s="998"/>
      <c r="G132" s="998"/>
      <c r="H132" s="170"/>
      <c r="I132" s="170"/>
      <c r="J132" s="170"/>
      <c r="K132" s="170"/>
      <c r="L132" s="170"/>
      <c r="M132" s="170"/>
    </row>
    <row r="133" spans="1:13" x14ac:dyDescent="0.25">
      <c r="A133" s="994"/>
      <c r="B133" s="995"/>
      <c r="C133" s="995"/>
      <c r="D133" s="998"/>
      <c r="E133" s="998"/>
      <c r="F133" s="998"/>
      <c r="G133" s="998"/>
      <c r="H133" s="170"/>
      <c r="I133" s="170"/>
      <c r="J133" s="170"/>
      <c r="K133" s="170"/>
      <c r="L133" s="170"/>
      <c r="M133" s="170"/>
    </row>
    <row r="134" spans="1:13" x14ac:dyDescent="0.25">
      <c r="A134" s="994"/>
      <c r="B134" s="995"/>
      <c r="C134" s="995"/>
      <c r="D134" s="998"/>
      <c r="E134" s="998"/>
      <c r="F134" s="998"/>
      <c r="G134" s="998"/>
      <c r="H134" s="170"/>
      <c r="I134" s="170"/>
      <c r="J134" s="170"/>
      <c r="K134" s="170"/>
      <c r="L134" s="170"/>
      <c r="M134" s="170"/>
    </row>
    <row r="135" spans="1:13" x14ac:dyDescent="0.25">
      <c r="A135" s="994"/>
      <c r="B135" s="995"/>
      <c r="C135" s="995"/>
      <c r="D135" s="998"/>
      <c r="E135" s="998"/>
      <c r="F135" s="998"/>
      <c r="G135" s="998"/>
      <c r="H135" s="170"/>
      <c r="I135" s="170"/>
      <c r="J135" s="170"/>
      <c r="K135" s="170"/>
      <c r="L135" s="170"/>
      <c r="M135" s="170"/>
    </row>
    <row r="136" spans="1:13" x14ac:dyDescent="0.25">
      <c r="A136" s="994"/>
      <c r="B136" s="995"/>
      <c r="C136" s="995"/>
      <c r="D136" s="998"/>
      <c r="E136" s="998"/>
      <c r="F136" s="998"/>
      <c r="G136" s="998"/>
      <c r="H136" s="170"/>
      <c r="I136" s="170"/>
      <c r="J136" s="170"/>
      <c r="K136" s="170"/>
      <c r="L136" s="170"/>
      <c r="M136" s="170"/>
    </row>
    <row r="137" spans="1:13" x14ac:dyDescent="0.25">
      <c r="A137" s="994"/>
      <c r="B137" s="995"/>
      <c r="C137" s="995"/>
      <c r="D137" s="998"/>
      <c r="E137" s="998"/>
      <c r="F137" s="998"/>
      <c r="G137" s="998"/>
      <c r="H137" s="170"/>
      <c r="I137" s="170"/>
      <c r="J137" s="170"/>
      <c r="K137" s="170"/>
      <c r="L137" s="170"/>
      <c r="M137" s="170"/>
    </row>
    <row r="138" spans="1:13" x14ac:dyDescent="0.25">
      <c r="A138" s="994"/>
      <c r="B138" s="995"/>
      <c r="C138" s="995"/>
      <c r="D138" s="998"/>
      <c r="E138" s="998"/>
      <c r="F138" s="998"/>
      <c r="G138" s="998"/>
      <c r="H138" s="170"/>
      <c r="I138" s="170"/>
      <c r="J138" s="170"/>
      <c r="K138" s="170"/>
      <c r="L138" s="170"/>
      <c r="M138" s="170"/>
    </row>
    <row r="139" spans="1:13" x14ac:dyDescent="0.25">
      <c r="A139" s="994"/>
      <c r="B139" s="995"/>
      <c r="C139" s="995"/>
      <c r="D139" s="998"/>
      <c r="E139" s="998"/>
      <c r="F139" s="998"/>
      <c r="G139" s="998"/>
      <c r="H139" s="170"/>
      <c r="I139" s="170"/>
      <c r="J139" s="170"/>
      <c r="K139" s="170"/>
      <c r="L139" s="170"/>
      <c r="M139" s="170"/>
    </row>
    <row r="140" spans="1:13" x14ac:dyDescent="0.25">
      <c r="A140" s="994"/>
      <c r="B140" s="995"/>
      <c r="C140" s="995"/>
      <c r="D140" s="998"/>
      <c r="E140" s="998"/>
      <c r="F140" s="998"/>
      <c r="G140" s="998"/>
      <c r="H140" s="170"/>
      <c r="I140" s="170"/>
      <c r="J140" s="170"/>
      <c r="K140" s="170"/>
      <c r="L140" s="170"/>
      <c r="M140" s="170"/>
    </row>
    <row r="141" spans="1:13" x14ac:dyDescent="0.25">
      <c r="A141" s="994"/>
      <c r="B141" s="995"/>
      <c r="C141" s="995"/>
      <c r="D141" s="998"/>
      <c r="E141" s="998"/>
      <c r="F141" s="998"/>
      <c r="G141" s="998"/>
      <c r="H141" s="170"/>
      <c r="I141" s="170"/>
      <c r="J141" s="170"/>
      <c r="K141" s="170"/>
      <c r="L141" s="170"/>
      <c r="M141" s="170"/>
    </row>
    <row r="142" spans="1:13" x14ac:dyDescent="0.25">
      <c r="A142" s="994"/>
      <c r="B142" s="995"/>
      <c r="C142" s="995"/>
      <c r="D142" s="998"/>
      <c r="E142" s="998"/>
      <c r="F142" s="998"/>
      <c r="G142" s="998"/>
      <c r="H142" s="170"/>
      <c r="I142" s="170"/>
      <c r="J142" s="170"/>
      <c r="K142" s="170"/>
      <c r="L142" s="170"/>
      <c r="M142" s="170"/>
    </row>
    <row r="143" spans="1:13" x14ac:dyDescent="0.25">
      <c r="A143" s="994"/>
      <c r="B143" s="995"/>
      <c r="C143" s="995"/>
      <c r="D143" s="998"/>
      <c r="E143" s="998"/>
      <c r="F143" s="998"/>
      <c r="G143" s="998"/>
      <c r="H143" s="170"/>
      <c r="I143" s="170"/>
      <c r="J143" s="170"/>
      <c r="K143" s="170"/>
      <c r="L143" s="170"/>
      <c r="M143" s="170"/>
    </row>
    <row r="144" spans="1:13" x14ac:dyDescent="0.25">
      <c r="A144" s="994"/>
      <c r="B144" s="995"/>
      <c r="C144" s="995"/>
      <c r="D144" s="998"/>
      <c r="E144" s="998"/>
      <c r="F144" s="998"/>
      <c r="G144" s="998"/>
      <c r="H144" s="170"/>
      <c r="I144" s="170"/>
      <c r="J144" s="170"/>
      <c r="K144" s="170"/>
      <c r="L144" s="170"/>
      <c r="M144" s="170"/>
    </row>
    <row r="145" spans="1:13" x14ac:dyDescent="0.25">
      <c r="A145" s="994"/>
      <c r="B145" s="995"/>
      <c r="C145" s="995"/>
      <c r="D145" s="998"/>
      <c r="E145" s="998"/>
      <c r="F145" s="998"/>
      <c r="G145" s="998"/>
      <c r="H145" s="170"/>
      <c r="I145" s="170"/>
      <c r="J145" s="170"/>
      <c r="K145" s="170"/>
      <c r="L145" s="170"/>
      <c r="M145" s="170"/>
    </row>
    <row r="146" spans="1:13" x14ac:dyDescent="0.25">
      <c r="A146" s="994"/>
      <c r="B146" s="995"/>
      <c r="C146" s="995"/>
      <c r="D146" s="998"/>
      <c r="E146" s="998"/>
      <c r="F146" s="998"/>
      <c r="G146" s="998"/>
      <c r="H146" s="170"/>
      <c r="I146" s="170"/>
      <c r="J146" s="170"/>
      <c r="K146" s="170"/>
      <c r="L146" s="170"/>
      <c r="M146" s="170"/>
    </row>
    <row r="147" spans="1:13" x14ac:dyDescent="0.25">
      <c r="A147" s="994"/>
      <c r="B147" s="995"/>
      <c r="C147" s="995"/>
      <c r="D147" s="998"/>
      <c r="E147" s="998"/>
      <c r="F147" s="998"/>
      <c r="G147" s="998"/>
      <c r="H147" s="170"/>
      <c r="I147" s="170"/>
      <c r="J147" s="170"/>
      <c r="K147" s="170"/>
      <c r="L147" s="170"/>
      <c r="M147" s="170"/>
    </row>
    <row r="189" spans="9:9" x14ac:dyDescent="0.25">
      <c r="I189" s="177"/>
    </row>
    <row r="228" spans="12:12" x14ac:dyDescent="0.25">
      <c r="L228" s="177"/>
    </row>
  </sheetData>
  <mergeCells count="6">
    <mergeCell ref="A6:G6"/>
    <mergeCell ref="A7:G7"/>
    <mergeCell ref="A1:G1"/>
    <mergeCell ref="A2:G2"/>
    <mergeCell ref="A3:G3"/>
    <mergeCell ref="A4:G4"/>
  </mergeCells>
  <printOptions horizontalCentered="1"/>
  <pageMargins left="0.39370078740157483" right="0" top="0" bottom="0" header="0" footer="0"/>
  <pageSetup paperSize="9" scale="7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приложение №1 ИстФДеф2019г.</vt:lpstr>
      <vt:lpstr>ПРИЛОЖЕНИЕ 2 (№3 доходы 2019г.)</vt:lpstr>
      <vt:lpstr>приложение 3 (№7 2019г.)</vt:lpstr>
      <vt:lpstr>приложение 4 (№9 2019г.)</vt:lpstr>
      <vt:lpstr>приложение 5 (№11 2019г.)</vt:lpstr>
      <vt:lpstr>приложение 6 (№13 2019г.)</vt:lpstr>
      <vt:lpstr>приложение 7 (№15 2019г.)</vt:lpstr>
      <vt:lpstr>'ПРИЛОЖЕНИЕ 2 (№3 доходы 2019г.)'!Заголовки_для_печати</vt:lpstr>
      <vt:lpstr>'приложение 3 (№7 2019г.)'!Заголовки_для_печати</vt:lpstr>
      <vt:lpstr>'приложение 4 (№9 2019г.)'!Заголовки_для_печати</vt:lpstr>
      <vt:lpstr>'приложение 6 (№13 2019г.)'!Заголовки_для_печати</vt:lpstr>
      <vt:lpstr>'ПРИЛОЖЕНИЕ 2 (№3 доходы 2019г.)'!Область_печати</vt:lpstr>
      <vt:lpstr>'приложение 3 (№7 2019г.)'!Область_печати</vt:lpstr>
      <vt:lpstr>'приложение 4 (№9 2019г.)'!Область_печати</vt:lpstr>
      <vt:lpstr>'приложение 5 (№11 2019г.)'!Область_печати</vt:lpstr>
      <vt:lpstr>'приложение 6 (№13 2019г.)'!Область_печати</vt:lpstr>
      <vt:lpstr>'приложение 7 (№15 2019г.)'!Область_печати</vt:lpstr>
      <vt:lpstr>'приложение №1 ИстФДеф2019г.'!Область_печати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В. Боровицкая</dc:creator>
  <cp:lastModifiedBy>Андрей В. Останин</cp:lastModifiedBy>
  <cp:lastPrinted>2019-08-29T05:21:21Z</cp:lastPrinted>
  <dcterms:created xsi:type="dcterms:W3CDTF">2019-05-05T06:39:51Z</dcterms:created>
  <dcterms:modified xsi:type="dcterms:W3CDTF">2019-08-29T05:22:13Z</dcterms:modified>
</cp:coreProperties>
</file>